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codeName="ThisWorkbook"/>
  <xr:revisionPtr revIDLastSave="0" documentId="13_ncr:1_{F20A683B-E25C-4926-B821-CB16D4BF2C71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Raporti Buxhetor Janar-Shtator " sheetId="6" r:id="rId1"/>
  </sheets>
  <definedNames>
    <definedName name="JR_PAGE_ANCHOR_0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60" i="6" l="1"/>
  <c r="C258" i="6"/>
  <c r="C257" i="6"/>
  <c r="C256" i="6"/>
  <c r="C254" i="6"/>
  <c r="C253" i="6"/>
  <c r="C251" i="6"/>
  <c r="C248" i="6"/>
  <c r="C243" i="6"/>
  <c r="C239" i="6"/>
  <c r="C235" i="6"/>
  <c r="C227" i="6"/>
  <c r="C225" i="6"/>
  <c r="C218" i="6"/>
  <c r="C217" i="6"/>
  <c r="C267" i="6" l="1"/>
  <c r="D36" i="6"/>
  <c r="D48" i="6" s="1"/>
  <c r="D50" i="6" l="1"/>
  <c r="C48" i="6"/>
</calcChain>
</file>

<file path=xl/sharedStrings.xml><?xml version="1.0" encoding="utf-8"?>
<sst xmlns="http://schemas.openxmlformats.org/spreadsheetml/2006/main" count="281" uniqueCount="167">
  <si>
    <t>Përshkrimi</t>
  </si>
  <si>
    <t>Buxheti Aktual</t>
  </si>
  <si>
    <t>Alokuar</t>
  </si>
  <si>
    <t>CAT / RESP / SUBCL</t>
  </si>
  <si>
    <t>A</t>
  </si>
  <si>
    <t>B</t>
  </si>
  <si>
    <t>C</t>
  </si>
  <si>
    <t xml:space="preserve">    10 BUXHETI</t>
  </si>
  <si>
    <t xml:space="preserve">      614 OBILIQ</t>
  </si>
  <si>
    <t xml:space="preserve">        11 PAGA DHE SHTESA</t>
  </si>
  <si>
    <t xml:space="preserve">        13 MALLRA DHE SHËRBIME</t>
  </si>
  <si>
    <t xml:space="preserve">        14 SHPENZIME KOMUNALE</t>
  </si>
  <si>
    <t xml:space="preserve">        20 SUBVENCIONE DHE TRANSFERE</t>
  </si>
  <si>
    <t xml:space="preserve">        30 PASURITË JOFINANCIARE</t>
  </si>
  <si>
    <t xml:space="preserve">    21 TË HYRAT VETANAKE</t>
  </si>
  <si>
    <t xml:space="preserve">    22 TË HYRAT VETANAKE NGA VITI I KALUAR</t>
  </si>
  <si>
    <t xml:space="preserve">    31 GRANTI I DONACIONEVE TË BRENDSHME</t>
  </si>
  <si>
    <t xml:space="preserve">    59 QEVERIA JAPONEZE</t>
  </si>
  <si>
    <t xml:space="preserve">    61 QEVERIA ZVICRANE</t>
  </si>
  <si>
    <t xml:space="preserve">    93 COUNCIL OF EUROPE</t>
  </si>
  <si>
    <t>Totali I Përgjithshëm</t>
  </si>
  <si>
    <t>Shpenzimi</t>
  </si>
  <si>
    <t>%</t>
  </si>
  <si>
    <t>C/A</t>
  </si>
  <si>
    <t>C/B</t>
  </si>
  <si>
    <t xml:space="preserve">    16304  -  ADMINISTRATA - OBILIQ</t>
  </si>
  <si>
    <t xml:space="preserve">    17504  -  BUXHETI - OBILIQ</t>
  </si>
  <si>
    <t xml:space="preserve">    48004  -  PLANIFIKIMI DHE ZHVILLIMI EKONOMIK - OBILIQ</t>
  </si>
  <si>
    <t xml:space="preserve">    65020  -  SHËRBIMET KADASTRALE - OBILIQ</t>
  </si>
  <si>
    <t xml:space="preserve">    66325  -  PLANIFIKIMI URBANIZMI INSPEKCIONI - OBILIQ</t>
  </si>
  <si>
    <t xml:space="preserve">    66525  -  PLANIFIKIMI MJEDISI   INSPEKCIONI - OBILIQ</t>
  </si>
  <si>
    <t xml:space="preserve">    73013  -  ADMINISTRATA - OBILIQ</t>
  </si>
  <si>
    <t xml:space="preserve">    85004  -  SHËRBIMET KULTURORE - OBILIQ</t>
  </si>
  <si>
    <t xml:space="preserve">    92270  -  ARSIMI PARAFILLOR  ÇERDHET - OBILIQ</t>
  </si>
  <si>
    <t xml:space="preserve">    93093  -  SHKOLLA FILLORE - DR.IBRAHIM RUGOVA - OBILIQ</t>
  </si>
  <si>
    <t xml:space="preserve">    93098  -  SHKOLLA FILLORE - LIRIA - MILLOSHEV - OBILIQ</t>
  </si>
  <si>
    <t xml:space="preserve">    94291  -  SHKOLLA E MESME - HASAN TAHSINI - OBILIQ</t>
  </si>
  <si>
    <t xml:space="preserve">PLANIFIKIMI </t>
  </si>
  <si>
    <t>REALIZIMI</t>
  </si>
  <si>
    <t>PLANIFIKIMI  I TË HYRAVE VETANAKE 2026</t>
  </si>
  <si>
    <t>PROGRAMET</t>
  </si>
  <si>
    <t xml:space="preserve"> 6100-TË HYRAT NGA VITI I KALUAR
</t>
  </si>
  <si>
    <t>TATALI   I   PËRGJITHSHËM</t>
  </si>
  <si>
    <t>REALIZIMI   - HV .JANAR -SHTATOR 2026     (%)</t>
  </si>
  <si>
    <t xml:space="preserve">      11111  -  PAGA NETO</t>
  </si>
  <si>
    <t xml:space="preserve">      11121  -  TATIMI NË TË ARDHURAT PERSONALE</t>
  </si>
  <si>
    <t xml:space="preserve">      11131  -  KONTRIBUTI PENSIONAL - PUNËTORI</t>
  </si>
  <si>
    <t xml:space="preserve">      11151  -  SINDIKATAT</t>
  </si>
  <si>
    <t xml:space="preserve">      11152  -  ODAT PROFESIONALE</t>
  </si>
  <si>
    <t xml:space="preserve">      11211  -  PËRVOJA E PUNËS</t>
  </si>
  <si>
    <t xml:space="preserve">      11311  -  KONTRIBUTI PENSIONAL - PUNËDHËNËSI</t>
  </si>
  <si>
    <t xml:space="preserve">      11411  -  SHTESA E VEÇANTË PËR TË ZGJEDHURIT</t>
  </si>
  <si>
    <t xml:space="preserve">      11413  -  SHTESA E PERFORMANCES</t>
  </si>
  <si>
    <t xml:space="preserve">      11415  -  SHTESA PËR PUNËN PA ORAR TË PARACAKTUAR</t>
  </si>
  <si>
    <t xml:space="preserve">      11416  -  SHTESA PËR VËLLIMIN E PUNËS</t>
  </si>
  <si>
    <t xml:space="preserve">      11418  -  SHTESA PËR NËPUNËSEN/IN E SISTEMIT SHËNDETËSOR</t>
  </si>
  <si>
    <t xml:space="preserve">      11431  -  KUJDESTARIA, PUNA GJATË NATËS &amp; PUNA JASHTË ORARIT TË PUNËS</t>
  </si>
  <si>
    <t xml:space="preserve">      11611  -  SHTESAT TRANZITORE</t>
  </si>
  <si>
    <t xml:space="preserve">      13131  -  PARA XHEPI/MËDITJET PËR UDHËTIME ZYRTARE BRENDA VENDIT</t>
  </si>
  <si>
    <t xml:space="preserve">      13140  -  TRANSPORTI  PËR UDHËTIME ZYRTARE JASHTË VENDIT</t>
  </si>
  <si>
    <t xml:space="preserve">      13141  -  PARA XHEPI/MËDITJET PËR UDHËTIME ZYRTARE JASHTË VENDIT</t>
  </si>
  <si>
    <t xml:space="preserve">      13143  -  SHPENZIMET E TJERA PËR UDHËTIMET ZYRTARE JASHTË VENDIT</t>
  </si>
  <si>
    <t xml:space="preserve">      13210  -  ENERGJIA ELEKTRIKE</t>
  </si>
  <si>
    <t xml:space="preserve">      13220  -  SHËRBIMET E UJËSJELLËSIT DHE KANALIZIMIT</t>
  </si>
  <si>
    <t xml:space="preserve">      13230  -  MBETURINAT</t>
  </si>
  <si>
    <t xml:space="preserve">      13250  -  TELEFONIA FIKSE</t>
  </si>
  <si>
    <t xml:space="preserve">      13310  -  INTERNETI</t>
  </si>
  <si>
    <t xml:space="preserve">      13320  -  TELEFONIA MOBILE</t>
  </si>
  <si>
    <t xml:space="preserve">      13410  -  SHËRBIMET E ARSIMIT DHE TRAJNIMIT</t>
  </si>
  <si>
    <t xml:space="preserve">      13440  -  SHËRBIMET KSHILLDHËNËSE DHE PROFESIONALE</t>
  </si>
  <si>
    <t xml:space="preserve">      13445  -  SHËRBIMET E VEÇANTA - KONSULENTË DHE KONTRAKTORË INDIVIDUAL</t>
  </si>
  <si>
    <t xml:space="preserve">      13450  -  SHËRBIMET E SHTYPJES/PRINTIMIT</t>
  </si>
  <si>
    <t xml:space="preserve">      13460  -  SHËRBIMET KONTRAKTUESE TË TJERA</t>
  </si>
  <si>
    <t xml:space="preserve">      13470  -  SHËRBIMET TEKNIKE</t>
  </si>
  <si>
    <t xml:space="preserve">      13480  -  SHPENZIMET E ANËTARËSIMIT</t>
  </si>
  <si>
    <t xml:space="preserve">      13501  -  MOBILJET</t>
  </si>
  <si>
    <t xml:space="preserve">      13503  -  KOMPJUTER</t>
  </si>
  <si>
    <t xml:space="preserve">      13508  -  PAJISJET E TRAFIKUT</t>
  </si>
  <si>
    <t xml:space="preserve">      13509  -  PAJISJET E TJERA</t>
  </si>
  <si>
    <t xml:space="preserve">      13610  -  FURNIZIMET PËR ZYRË</t>
  </si>
  <si>
    <t xml:space="preserve">      13620  -  FURNIZIMI ME USHQIM DHE PIJE (JO DREKA ZYRTARE)</t>
  </si>
  <si>
    <t xml:space="preserve">      13630  -  FURNIZIMET MJEKËSORE</t>
  </si>
  <si>
    <t xml:space="preserve">      13640  -  FURNIZIMET E PASTRIMIT</t>
  </si>
  <si>
    <t xml:space="preserve">      13650  -  FURNIZIMET ME VESHMBATHJE</t>
  </si>
  <si>
    <t xml:space="preserve">      13780  -  DERIVATET PËR AUTOMJETE, GJENERATORË DHE MAKINERI</t>
  </si>
  <si>
    <t xml:space="preserve">      13810  -  AVANCË (PARADHËNIA) PËR PARA TË IMËTA</t>
  </si>
  <si>
    <t xml:space="preserve">      13820  -  AVANCË (PARADHËNIA) PËR UDHËTIME ZYRTARE</t>
  </si>
  <si>
    <t xml:space="preserve">      13950  -  REGJISTRIMI I AUTOMJETEVE</t>
  </si>
  <si>
    <t xml:space="preserve">      13951  -  SIGURIMI I AUTOMJETEVE</t>
  </si>
  <si>
    <t xml:space="preserve">      13952  -  TAKSA KOMUNALE PËR AUTOMJETE</t>
  </si>
  <si>
    <t xml:space="preserve">      13954  -  KONTROLLIMI TEKNIK I AUTOMJETEVE</t>
  </si>
  <si>
    <t xml:space="preserve">      14010  -  MIRËMBAJTJA DHE RIPARIMI I AUTOMJETEVE</t>
  </si>
  <si>
    <t xml:space="preserve">      14022  -  MIRËMBAJTJA E NDËRTESAVE ADMINISTRATIVE DHE AFARISTE</t>
  </si>
  <si>
    <t xml:space="preserve">      14023  -  MIRËMBAJTJA E NDËRTESAVE ARSIMORE</t>
  </si>
  <si>
    <t xml:space="preserve">      14024  -  MIRËMBAJTJA E NDËRTESAVE SHËNDETËSORE</t>
  </si>
  <si>
    <t xml:space="preserve">      14032  -  MIRËMBAJTJA E RRUGËVE LOKALE</t>
  </si>
  <si>
    <t xml:space="preserve">      14060  -  MIRËMBAJTJA RUTINORE</t>
  </si>
  <si>
    <t xml:space="preserve">      14230  -  SHPENZIMET PËR INFORMIM PUBLIK</t>
  </si>
  <si>
    <t xml:space="preserve">      14310  -  KOMPENSIMI I PËRFAQËSIMIT BRENDA VENDIT</t>
  </si>
  <si>
    <t xml:space="preserve">      14410  -  VENDIMET GJYQËSORE</t>
  </si>
  <si>
    <t xml:space="preserve">      14415  -  PAGESAT PËR TARIFA - VENDIMET GJYQËSORE/PËRMBARIMORE</t>
  </si>
  <si>
    <t xml:space="preserve">      21110  -  SUBVENCIONET PËR ENTITETET  PUBLIKE</t>
  </si>
  <si>
    <t xml:space="preserve">      21200  -  SUBVENCIONET PËR ENTITETET JOPUBLIKE</t>
  </si>
  <si>
    <t xml:space="preserve">      22202  -  TRANSFERET PËR PËRFITUES INDIVIDUAL TJERË</t>
  </si>
  <si>
    <t xml:space="preserve">      22298  -  PAGESAT PËR SHËRBIMET E VARRIMIT</t>
  </si>
  <si>
    <t xml:space="preserve">      23110  -  PAGESAT PËR SEKTORIN E BLEGTORISË</t>
  </si>
  <si>
    <t xml:space="preserve">      31122  -  NDËRTESAT SHËNDETËSORE</t>
  </si>
  <si>
    <t xml:space="preserve">      31124  -  OBJEKTE SPORTIVE</t>
  </si>
  <si>
    <t xml:space="preserve">      31230  -  RRUGËT LOKALE</t>
  </si>
  <si>
    <t xml:space="preserve">      31240  -  TROTUARET</t>
  </si>
  <si>
    <t xml:space="preserve">      31690  -  PAJISJET E TJERA</t>
  </si>
  <si>
    <t xml:space="preserve">      34000  -  PAGESAT SIPAS VENDIMEVE GJYQËSORE</t>
  </si>
  <si>
    <t>RAPORTI I SHPENZIMEVE SIPAS KODEVE EKONOMIKE JANAR-SHTATOR/2026</t>
  </si>
  <si>
    <t>BILANCI I PËRGJITHSHËM</t>
  </si>
  <si>
    <t>PËRSHKRIMI</t>
  </si>
  <si>
    <t>SHPENZIMI</t>
  </si>
  <si>
    <t>E paalokuar</t>
  </si>
  <si>
    <t>Zotimet/obligimet e papaguara</t>
  </si>
  <si>
    <t>A - B</t>
  </si>
  <si>
    <t>D</t>
  </si>
  <si>
    <t xml:space="preserve">        16004 ZYRA E KRYETARIT - OBILIQ</t>
  </si>
  <si>
    <t xml:space="preserve">          11 PAGA DHE SHTESA</t>
  </si>
  <si>
    <t xml:space="preserve">          13 MALLRA DHE SHËRBIME</t>
  </si>
  <si>
    <t xml:space="preserve">        16084 AUDITIMI I BRENDSHËM - OBILIQ</t>
  </si>
  <si>
    <t xml:space="preserve">        16304 ADMINISTRATA - OBILIQ</t>
  </si>
  <si>
    <t xml:space="preserve">        16607 INSPEKCIONI - OBILIQ</t>
  </si>
  <si>
    <t xml:space="preserve">        16720 PROKURIMI - OBILIQ</t>
  </si>
  <si>
    <t xml:space="preserve">        16904 ZYRA E KUVENDIT KOMUNAL - OBILIQ</t>
  </si>
  <si>
    <t xml:space="preserve">        17504 BUXHETI - OBILIQ</t>
  </si>
  <si>
    <t xml:space="preserve">        18004 SHËRBIME PUBLIKE - INFRASTRUKTURA RRUGORE - OBILIQ</t>
  </si>
  <si>
    <t xml:space="preserve">          14 SHPENZIME KOMUNALE</t>
  </si>
  <si>
    <t xml:space="preserve">          20 SUBVENCIONE DHE TRANSFERE</t>
  </si>
  <si>
    <t xml:space="preserve">        18164 INFRASTRUKTURA PUBLIKE - OBILIQ</t>
  </si>
  <si>
    <t xml:space="preserve">          30 PASURITË JOFINANCIARE</t>
  </si>
  <si>
    <t xml:space="preserve">            00040 EKZEKUTIMI I VENDIMEVE GJYQËSORE (NENI 40 LMFPP)</t>
  </si>
  <si>
    <t xml:space="preserve">            20837 ASFALTIMI I SEG. MOLLA  KUQE, KUSHTRIMI I UÇK,  SOGUJEVA MIL</t>
  </si>
  <si>
    <t xml:space="preserve">            20860 NDERTIMI I KANALIZIMIT NË QYTETIN E OBILIQIT</t>
  </si>
  <si>
    <t xml:space="preserve">            20863 RREGULLIMI I KANALIZIMIT RR. VLLAZNIM BASHKIMI, SOKOLI, VIDO</t>
  </si>
  <si>
    <t xml:space="preserve">            53363 INSTALIMI I NGROHJES QENDRORE NË  QYTETIN E OBILIQIT - KOGJE</t>
  </si>
  <si>
    <t xml:space="preserve">            55682 Ndertimi I pishines gjysem olimpike</t>
  </si>
  <si>
    <t xml:space="preserve">            89290 BASHKFINANCIM</t>
  </si>
  <si>
    <t xml:space="preserve">        19520 ZYRA LOKALE E KOMUNITETEVE - OBILIQ</t>
  </si>
  <si>
    <t xml:space="preserve">        47004 BUJQËSIA - OBILIQ</t>
  </si>
  <si>
    <t xml:space="preserve">        65020 SHËRBIMET KADASTRALE - OBILIQ</t>
  </si>
  <si>
    <t xml:space="preserve">        66325 PLANIFIKIMI URBANIZMI INSPEKCIONI - OBILIQ</t>
  </si>
  <si>
    <t xml:space="preserve">        66525 PLANIFIKIMI MJEDISI   INSPEKCIONI - OBILIQ</t>
  </si>
  <si>
    <t xml:space="preserve">        73013 ADMINISTRATA - OBILIQ</t>
  </si>
  <si>
    <t xml:space="preserve">        73250 SHËRBIMET E KUJDESIT PRIMAR SHËNDETËSOR - OBILIQ</t>
  </si>
  <si>
    <t xml:space="preserve">        75516 SHËRBIMET SOCIALE - OBILIQ</t>
  </si>
  <si>
    <t xml:space="preserve">        85004 SHËRBIMET KULTURORE - OBILIQ</t>
  </si>
  <si>
    <t xml:space="preserve">        92020 ADMINISTRATA - OBILIQ</t>
  </si>
  <si>
    <t xml:space="preserve">        92270 ARSIMI PARAFILLOR  ÇERDHET - OBILIQ</t>
  </si>
  <si>
    <t xml:space="preserve">        93090 ARSIMI FILLOR - OBILIQ</t>
  </si>
  <si>
    <t xml:space="preserve">        94290 ARSIMI I MESËM - OBILIQ</t>
  </si>
  <si>
    <t xml:space="preserve">            54840 NDËRTIMI I PARKINGUT RR.ADEM JASHARI NË OBILIQ</t>
  </si>
  <si>
    <t xml:space="preserve">            56008 Ndriqimi Publik rruga" Nuhi Kelmendi", rruga "Vllezerit Gërv</t>
  </si>
  <si>
    <t xml:space="preserve">            20883 BLERJA E INSTRUMENTEVE MUZIKORE PER KULTURE - HARMONIK,SINTI</t>
  </si>
  <si>
    <t xml:space="preserve">            55257 NDERTIMI I QKMF-SE NE QYTETIN E OBILIQIT</t>
  </si>
  <si>
    <t xml:space="preserve">            72509 PARTIC.QYTETAREVE NDERT.URES LUMIN LLAP FSH.RASKOVE</t>
  </si>
  <si>
    <t xml:space="preserve">            95932 RENOVIMI I SHMU DR. IBRAHIM RUGOVA</t>
  </si>
  <si>
    <t xml:space="preserve">            92159 GRANTI PER PERFORMANCE KOMUNALE 2023</t>
  </si>
  <si>
    <t xml:space="preserve">            99347 PROM.QEVERIS.SE MIRE DHE FUQIZ.ROMEVE NE NIV.LOK</t>
  </si>
  <si>
    <t>Fondet</t>
  </si>
  <si>
    <t>Raporti I Buxhetit Janar Shtator/2026</t>
  </si>
  <si>
    <t>DENIMET NË TRAFIK TM1 TM2&amp;TM3/2026</t>
  </si>
  <si>
    <t>JANAR-SHTATOR- 2026</t>
  </si>
  <si>
    <t>Raporti përmbledhës I Kontrollit të Buxhetit  Janar-Shtator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</si>
</sst>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2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7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10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13" fillId="0" borderId="7" applyNumberFormat="0" applyFill="0" applyAlignment="0" applyProtection="0"/>
  </cellStyleXfs>
  <cellXfs count="69">
    <xf numFmtId="0" fontId="0" fillId="0" borderId="0" xfId="0"/>
    <xf numFmtId="0" fontId="0" fillId="0" borderId="1" xfId="0" applyBorder="1"/>
    <xf numFmtId="0" fontId="5" fillId="4" borderId="2" xfId="0" applyNumberFormat="1" applyFont="1" applyFill="1" applyBorder="1" applyAlignment="1" applyProtection="1">
      <alignment horizontal="left" vertical="center" wrapText="1"/>
    </xf>
    <xf numFmtId="43" fontId="0" fillId="0" borderId="3" xfId="1" applyFont="1" applyBorder="1" applyAlignment="1"/>
    <xf numFmtId="0" fontId="5" fillId="4" borderId="3" xfId="0" applyNumberFormat="1" applyFont="1" applyFill="1" applyBorder="1" applyAlignment="1" applyProtection="1">
      <alignment horizontal="center" vertical="center" wrapText="1"/>
    </xf>
    <xf numFmtId="43" fontId="7" fillId="0" borderId="3" xfId="1" applyFont="1" applyBorder="1" applyAlignment="1">
      <alignment horizontal="center" vertical="center"/>
    </xf>
    <xf numFmtId="43" fontId="7" fillId="0" borderId="3" xfId="1" applyFont="1" applyBorder="1" applyAlignment="1">
      <alignment vertical="center"/>
    </xf>
    <xf numFmtId="0" fontId="2" fillId="6" borderId="3" xfId="0" applyNumberFormat="1" applyFont="1" applyFill="1" applyBorder="1" applyAlignment="1" applyProtection="1">
      <alignment vertical="center" wrapText="1"/>
    </xf>
    <xf numFmtId="43" fontId="7" fillId="0" borderId="3" xfId="1" applyFont="1" applyBorder="1" applyAlignment="1">
      <alignment horizontal="right" vertical="center"/>
    </xf>
    <xf numFmtId="0" fontId="1" fillId="8" borderId="3" xfId="0" applyNumberFormat="1" applyFont="1" applyFill="1" applyBorder="1" applyAlignment="1" applyProtection="1">
      <alignment vertical="center" wrapText="1"/>
    </xf>
    <xf numFmtId="43" fontId="9" fillId="0" borderId="3" xfId="1" applyFont="1" applyBorder="1" applyAlignment="1">
      <alignment vertical="center"/>
    </xf>
    <xf numFmtId="0" fontId="11" fillId="8" borderId="3" xfId="0" applyNumberFormat="1" applyFont="1" applyFill="1" applyBorder="1" applyAlignment="1" applyProtection="1">
      <alignment horizontal="left" vertical="center" wrapText="1"/>
    </xf>
    <xf numFmtId="0" fontId="10" fillId="9" borderId="3" xfId="0" applyNumberFormat="1" applyFont="1" applyFill="1" applyBorder="1" applyAlignment="1" applyProtection="1">
      <alignment horizontal="center" vertical="center" wrapText="1"/>
    </xf>
    <xf numFmtId="0" fontId="1" fillId="8" borderId="3" xfId="0" applyNumberFormat="1" applyFont="1" applyFill="1" applyBorder="1" applyAlignment="1" applyProtection="1">
      <alignment horizontal="left" vertical="center" wrapText="1"/>
    </xf>
    <xf numFmtId="43" fontId="1" fillId="8" borderId="3" xfId="1" applyFont="1" applyFill="1" applyBorder="1" applyAlignment="1" applyProtection="1">
      <alignment horizontal="left" vertical="center" wrapText="1"/>
    </xf>
    <xf numFmtId="0" fontId="14" fillId="10" borderId="3" xfId="2" applyFont="1" applyFill="1" applyBorder="1" applyAlignment="1" applyProtection="1">
      <alignment horizontal="center" vertical="center" wrapText="1"/>
    </xf>
    <xf numFmtId="0" fontId="16" fillId="8" borderId="3" xfId="0" applyNumberFormat="1" applyFont="1" applyFill="1" applyBorder="1" applyAlignment="1" applyProtection="1">
      <alignment horizontal="left" vertical="center" wrapText="1"/>
    </xf>
    <xf numFmtId="43" fontId="15" fillId="0" borderId="3" xfId="1" applyFont="1" applyBorder="1"/>
    <xf numFmtId="0" fontId="17" fillId="8" borderId="3" xfId="0" applyNumberFormat="1" applyFont="1" applyFill="1" applyBorder="1" applyAlignment="1" applyProtection="1">
      <alignment horizontal="left" vertical="center" wrapText="1"/>
    </xf>
    <xf numFmtId="43" fontId="15" fillId="0" borderId="3" xfId="1" applyFont="1" applyBorder="1" applyAlignment="1">
      <alignment horizontal="center"/>
    </xf>
    <xf numFmtId="43" fontId="9" fillId="0" borderId="3" xfId="1" applyFont="1" applyBorder="1" applyAlignment="1">
      <alignment horizontal="center" vertical="center"/>
    </xf>
    <xf numFmtId="0" fontId="18" fillId="8" borderId="3" xfId="0" applyNumberFormat="1" applyFont="1" applyFill="1" applyBorder="1" applyAlignment="1" applyProtection="1">
      <alignment horizontal="left" vertical="center" wrapText="1"/>
    </xf>
    <xf numFmtId="43" fontId="19" fillId="0" borderId="3" xfId="1" applyFont="1" applyBorder="1"/>
    <xf numFmtId="0" fontId="20" fillId="8" borderId="3" xfId="0" applyNumberFormat="1" applyFont="1" applyFill="1" applyBorder="1" applyAlignment="1" applyProtection="1">
      <alignment horizontal="left" vertical="center" wrapText="1"/>
    </xf>
    <xf numFmtId="43" fontId="17" fillId="8" borderId="3" xfId="1" applyFont="1" applyFill="1" applyBorder="1" applyAlignment="1" applyProtection="1">
      <alignment horizontal="right" vertical="center" wrapText="1"/>
    </xf>
    <xf numFmtId="43" fontId="14" fillId="10" borderId="3" xfId="1" applyFont="1" applyFill="1" applyBorder="1" applyAlignment="1" applyProtection="1">
      <alignment horizontal="center" vertical="center" wrapText="1"/>
    </xf>
    <xf numFmtId="43" fontId="16" fillId="8" borderId="3" xfId="1" applyFont="1" applyFill="1" applyBorder="1" applyAlignment="1" applyProtection="1">
      <alignment vertical="center" wrapText="1"/>
    </xf>
    <xf numFmtId="43" fontId="12" fillId="0" borderId="3" xfId="1" applyFont="1" applyBorder="1" applyAlignment="1">
      <alignment horizontal="right" vertical="center"/>
    </xf>
    <xf numFmtId="43" fontId="10" fillId="9" borderId="3" xfId="1" applyFont="1" applyFill="1" applyBorder="1" applyAlignment="1" applyProtection="1">
      <alignment horizontal="center" vertical="center" wrapText="1"/>
    </xf>
    <xf numFmtId="43" fontId="10" fillId="9" borderId="3" xfId="1" applyFont="1" applyFill="1" applyBorder="1" applyAlignment="1" applyProtection="1">
      <alignment vertical="center" wrapText="1"/>
    </xf>
    <xf numFmtId="43" fontId="1" fillId="8" borderId="3" xfId="1" applyFont="1" applyFill="1" applyBorder="1" applyAlignment="1" applyProtection="1">
      <alignment horizontal="right" vertical="center" wrapText="1"/>
    </xf>
    <xf numFmtId="43" fontId="11" fillId="8" borderId="3" xfId="1" applyFont="1" applyFill="1" applyBorder="1" applyAlignment="1" applyProtection="1">
      <alignment horizontal="center" vertical="center" wrapText="1"/>
    </xf>
    <xf numFmtId="43" fontId="11" fillId="8" borderId="3" xfId="1" applyFont="1" applyFill="1" applyBorder="1" applyAlignment="1" applyProtection="1">
      <alignment horizontal="right" vertical="center" wrapText="1"/>
    </xf>
    <xf numFmtId="43" fontId="9" fillId="0" borderId="3" xfId="1" applyFont="1" applyBorder="1"/>
    <xf numFmtId="43" fontId="3" fillId="8" borderId="3" xfId="1" applyFont="1" applyFill="1" applyBorder="1" applyAlignment="1" applyProtection="1">
      <alignment horizontal="center" vertical="center" wrapText="1"/>
    </xf>
    <xf numFmtId="0" fontId="11" fillId="8" borderId="3" xfId="0" applyNumberFormat="1" applyFont="1" applyFill="1" applyBorder="1" applyAlignment="1" applyProtection="1">
      <alignment horizontal="center" vertical="center" wrapText="1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43" fontId="3" fillId="3" borderId="3" xfId="1" applyFont="1" applyFill="1" applyBorder="1" applyAlignment="1" applyProtection="1">
      <alignment horizontal="center" vertical="center" wrapText="1"/>
    </xf>
    <xf numFmtId="4" fontId="3" fillId="5" borderId="2" xfId="0" applyNumberFormat="1" applyFont="1" applyFill="1" applyBorder="1" applyAlignment="1" applyProtection="1">
      <alignment horizontal="right" vertical="center" wrapText="1"/>
    </xf>
    <xf numFmtId="43" fontId="3" fillId="5" borderId="3" xfId="1" applyFont="1" applyFill="1" applyBorder="1" applyAlignment="1" applyProtection="1">
      <alignment vertical="center" wrapText="1"/>
    </xf>
    <xf numFmtId="43" fontId="4" fillId="7" borderId="3" xfId="1" applyFont="1" applyFill="1" applyBorder="1" applyAlignment="1" applyProtection="1">
      <alignment vertical="center" wrapText="1"/>
    </xf>
    <xf numFmtId="43" fontId="3" fillId="5" borderId="3" xfId="1" applyFont="1" applyFill="1" applyBorder="1" applyAlignment="1" applyProtection="1">
      <alignment horizontal="right" vertical="center" wrapText="1"/>
    </xf>
    <xf numFmtId="43" fontId="1" fillId="5" borderId="3" xfId="1" applyFont="1" applyFill="1" applyBorder="1" applyAlignment="1" applyProtection="1">
      <alignment vertical="center" wrapText="1"/>
    </xf>
    <xf numFmtId="43" fontId="18" fillId="8" borderId="3" xfId="1" applyFont="1" applyFill="1" applyBorder="1" applyAlignment="1" applyProtection="1">
      <alignment horizontal="right" vertical="center" wrapText="1"/>
    </xf>
    <xf numFmtId="0" fontId="17" fillId="8" borderId="3" xfId="0" applyNumberFormat="1" applyFont="1" applyFill="1" applyBorder="1" applyAlignment="1" applyProtection="1">
      <alignment horizontal="center" vertical="center" wrapText="1"/>
    </xf>
    <xf numFmtId="43" fontId="17" fillId="8" borderId="3" xfId="1" applyFont="1" applyFill="1" applyBorder="1" applyAlignment="1" applyProtection="1">
      <alignment horizontal="center" vertical="center" wrapText="1"/>
    </xf>
    <xf numFmtId="43" fontId="20" fillId="8" borderId="3" xfId="1" applyFont="1" applyFill="1" applyBorder="1" applyAlignment="1" applyProtection="1">
      <alignment horizontal="right" vertical="center" wrapText="1"/>
    </xf>
    <xf numFmtId="0" fontId="3" fillId="3" borderId="3" xfId="0" applyNumberFormat="1" applyFont="1" applyFill="1" applyBorder="1" applyAlignment="1" applyProtection="1">
      <alignment vertical="center" wrapText="1"/>
    </xf>
    <xf numFmtId="4" fontId="4" fillId="7" borderId="5" xfId="0" applyNumberFormat="1" applyFont="1" applyFill="1" applyBorder="1" applyAlignment="1" applyProtection="1">
      <alignment vertical="center" wrapText="1"/>
    </xf>
    <xf numFmtId="4" fontId="3" fillId="5" borderId="5" xfId="0" applyNumberFormat="1" applyFont="1" applyFill="1" applyBorder="1" applyAlignment="1" applyProtection="1">
      <alignment vertical="center" wrapText="1"/>
    </xf>
    <xf numFmtId="4" fontId="1" fillId="5" borderId="5" xfId="0" applyNumberFormat="1" applyFont="1" applyFill="1" applyBorder="1" applyAlignment="1" applyProtection="1">
      <alignment vertical="center" wrapText="1"/>
    </xf>
    <xf numFmtId="4" fontId="3" fillId="5" borderId="9" xfId="0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43" fontId="18" fillId="8" borderId="3" xfId="1" applyFont="1" applyFill="1" applyBorder="1" applyAlignment="1" applyProtection="1">
      <alignment vertical="center" wrapText="1"/>
    </xf>
    <xf numFmtId="0" fontId="17" fillId="8" borderId="3" xfId="0" applyNumberFormat="1" applyFont="1" applyFill="1" applyBorder="1" applyAlignment="1" applyProtection="1">
      <alignment vertical="center" wrapText="1"/>
    </xf>
    <xf numFmtId="43" fontId="20" fillId="8" borderId="3" xfId="1" applyFont="1" applyFill="1" applyBorder="1" applyAlignment="1" applyProtection="1">
      <alignment vertical="center" wrapText="1"/>
    </xf>
    <xf numFmtId="43" fontId="17" fillId="8" borderId="5" xfId="1" applyFont="1" applyFill="1" applyBorder="1" applyAlignment="1" applyProtection="1">
      <alignment vertical="center" wrapText="1"/>
    </xf>
    <xf numFmtId="0" fontId="21" fillId="8" borderId="3" xfId="0" applyNumberFormat="1" applyFont="1" applyFill="1" applyBorder="1" applyAlignment="1" applyProtection="1">
      <alignment horizontal="left" vertical="center" wrapText="1"/>
    </xf>
    <xf numFmtId="43" fontId="21" fillId="8" borderId="3" xfId="1" applyFont="1" applyFill="1" applyBorder="1" applyAlignment="1" applyProtection="1">
      <alignment vertical="center" wrapText="1"/>
    </xf>
    <xf numFmtId="43" fontId="21" fillId="8" borderId="3" xfId="1" applyFont="1" applyFill="1" applyBorder="1" applyAlignment="1" applyProtection="1">
      <alignment horizontal="right" vertical="center" wrapText="1"/>
    </xf>
    <xf numFmtId="43" fontId="0" fillId="0" borderId="3" xfId="1" applyFont="1" applyBorder="1"/>
    <xf numFmtId="0" fontId="0" fillId="0" borderId="0" xfId="0" applyFont="1"/>
    <xf numFmtId="0" fontId="11" fillId="9" borderId="5" xfId="0" applyNumberFormat="1" applyFont="1" applyFill="1" applyBorder="1" applyAlignment="1" applyProtection="1">
      <alignment horizontal="center" vertical="center" wrapText="1"/>
    </xf>
    <xf numFmtId="0" fontId="11" fillId="9" borderId="8" xfId="0" applyNumberFormat="1" applyFont="1" applyFill="1" applyBorder="1" applyAlignment="1" applyProtection="1">
      <alignment horizontal="center" vertical="center" wrapText="1"/>
    </xf>
    <xf numFmtId="0" fontId="11" fillId="9" borderId="6" xfId="0" applyNumberFormat="1" applyFont="1" applyFill="1" applyBorder="1" applyAlignment="1" applyProtection="1">
      <alignment horizontal="center" vertical="center" wrapText="1"/>
    </xf>
    <xf numFmtId="0" fontId="13" fillId="10" borderId="3" xfId="2" applyFill="1" applyBorder="1" applyAlignment="1" applyProtection="1">
      <alignment horizontal="center" vertical="center" wrapText="1"/>
    </xf>
    <xf numFmtId="0" fontId="8" fillId="2" borderId="4" xfId="0" applyNumberFormat="1" applyFont="1" applyFill="1" applyBorder="1" applyAlignment="1" applyProtection="1">
      <alignment horizontal="center" vertical="center" wrapText="1"/>
    </xf>
    <xf numFmtId="0" fontId="11" fillId="8" borderId="5" xfId="0" applyNumberFormat="1" applyFont="1" applyFill="1" applyBorder="1" applyAlignment="1" applyProtection="1">
      <alignment horizontal="left" vertical="center" wrapText="1"/>
    </xf>
    <xf numFmtId="0" fontId="11" fillId="8" borderId="6" xfId="0" applyNumberFormat="1" applyFont="1" applyFill="1" applyBorder="1" applyAlignment="1" applyProtection="1">
      <alignment horizontal="left" vertical="center" wrapText="1"/>
    </xf>
  </cellXfs>
  <cellStyles count="3">
    <cellStyle name="Comma" xfId="1" builtinId="3"/>
    <cellStyle name="Heading 1" xfId="2" builtinId="1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DA00D-1176-4FE2-B26F-69959046A6F1}">
  <dimension ref="B2:H267"/>
  <sheetViews>
    <sheetView tabSelected="1" topLeftCell="A252" zoomScaleNormal="100" workbookViewId="0">
      <selection activeCell="B277" sqref="B277"/>
    </sheetView>
  </sheetViews>
  <sheetFormatPr defaultRowHeight="15" x14ac:dyDescent="0.25"/>
  <cols>
    <col min="1" max="1" width="3.28515625" customWidth="1"/>
    <col min="2" max="2" width="71.85546875" customWidth="1"/>
    <col min="3" max="3" width="23.7109375" customWidth="1"/>
    <col min="4" max="4" width="32.140625" customWidth="1"/>
    <col min="5" max="5" width="30.42578125" customWidth="1"/>
    <col min="6" max="6" width="30" customWidth="1"/>
    <col min="7" max="7" width="23.28515625" customWidth="1"/>
    <col min="8" max="8" width="16.85546875" customWidth="1"/>
    <col min="9" max="9" width="9.140625" customWidth="1"/>
  </cols>
  <sheetData>
    <row r="2" spans="2:7" ht="39" customHeight="1" x14ac:dyDescent="0.25">
      <c r="B2" s="66" t="s">
        <v>163</v>
      </c>
      <c r="C2" s="66"/>
      <c r="D2" s="66"/>
      <c r="E2" s="66"/>
      <c r="F2" s="66"/>
      <c r="G2" s="66"/>
    </row>
    <row r="3" spans="2:7" ht="61.5" customHeight="1" x14ac:dyDescent="0.25">
      <c r="B3" s="36" t="s">
        <v>0</v>
      </c>
      <c r="C3" s="47" t="s">
        <v>1</v>
      </c>
      <c r="D3" s="37" t="s">
        <v>2</v>
      </c>
      <c r="E3" s="37" t="s">
        <v>21</v>
      </c>
      <c r="F3" s="34" t="s">
        <v>22</v>
      </c>
      <c r="G3" s="34" t="s">
        <v>22</v>
      </c>
    </row>
    <row r="4" spans="2:7" ht="36" customHeight="1" x14ac:dyDescent="0.25">
      <c r="B4" s="36" t="s">
        <v>3</v>
      </c>
      <c r="C4" s="47" t="s">
        <v>4</v>
      </c>
      <c r="D4" s="37" t="s">
        <v>5</v>
      </c>
      <c r="E4" s="37" t="s">
        <v>6</v>
      </c>
      <c r="F4" s="34" t="s">
        <v>23</v>
      </c>
      <c r="G4" s="34" t="s">
        <v>24</v>
      </c>
    </row>
    <row r="5" spans="2:7" ht="25.5" customHeight="1" x14ac:dyDescent="0.25">
      <c r="B5" s="4" t="s">
        <v>7</v>
      </c>
      <c r="C5" s="49">
        <v>14883517</v>
      </c>
      <c r="D5" s="39">
        <v>13832863.58</v>
      </c>
      <c r="E5" s="39">
        <v>12048398.390000001</v>
      </c>
      <c r="F5" s="6">
        <v>80.951285841914924</v>
      </c>
      <c r="G5" s="6">
        <v>87.099813573090984</v>
      </c>
    </row>
    <row r="6" spans="2:7" ht="25.5" customHeight="1" x14ac:dyDescent="0.25">
      <c r="B6" s="7" t="s">
        <v>9</v>
      </c>
      <c r="C6" s="48">
        <v>6469243</v>
      </c>
      <c r="D6" s="40">
        <v>5418589.5800000001</v>
      </c>
      <c r="E6" s="40">
        <v>5403927.8399999999</v>
      </c>
      <c r="F6" s="3">
        <v>83.532614866994479</v>
      </c>
      <c r="G6" s="3">
        <v>99.729417779598649</v>
      </c>
    </row>
    <row r="7" spans="2:7" ht="25.5" customHeight="1" x14ac:dyDescent="0.25">
      <c r="B7" s="7" t="s">
        <v>10</v>
      </c>
      <c r="C7" s="48">
        <v>1980000</v>
      </c>
      <c r="D7" s="40">
        <v>1980000</v>
      </c>
      <c r="E7" s="40">
        <v>1429867.1</v>
      </c>
      <c r="F7" s="3">
        <v>72.215510101010096</v>
      </c>
      <c r="G7" s="3">
        <v>72.215510101010096</v>
      </c>
    </row>
    <row r="8" spans="2:7" ht="25.5" customHeight="1" x14ac:dyDescent="0.25">
      <c r="B8" s="7" t="s">
        <v>11</v>
      </c>
      <c r="C8" s="48">
        <v>270000</v>
      </c>
      <c r="D8" s="40">
        <v>270000</v>
      </c>
      <c r="E8" s="40">
        <v>183269.57</v>
      </c>
      <c r="F8" s="3">
        <v>67.877618518518517</v>
      </c>
      <c r="G8" s="3">
        <v>67.877618518518517</v>
      </c>
    </row>
    <row r="9" spans="2:7" ht="25.5" customHeight="1" x14ac:dyDescent="0.25">
      <c r="B9" s="7" t="s">
        <v>12</v>
      </c>
      <c r="C9" s="48">
        <v>700000</v>
      </c>
      <c r="D9" s="40">
        <v>700000</v>
      </c>
      <c r="E9" s="40">
        <v>513823.05</v>
      </c>
      <c r="F9" s="3">
        <v>73.403292857142858</v>
      </c>
      <c r="G9" s="3">
        <v>73.403292857142858</v>
      </c>
    </row>
    <row r="10" spans="2:7" ht="25.5" customHeight="1" x14ac:dyDescent="0.25">
      <c r="B10" s="7" t="s">
        <v>13</v>
      </c>
      <c r="C10" s="48">
        <v>5464274</v>
      </c>
      <c r="D10" s="40">
        <v>5464274</v>
      </c>
      <c r="E10" s="40">
        <v>4517510.83</v>
      </c>
      <c r="F10" s="3">
        <v>82.67357804531764</v>
      </c>
      <c r="G10" s="3">
        <v>82.67357804531764</v>
      </c>
    </row>
    <row r="11" spans="2:7" ht="25.5" customHeight="1" x14ac:dyDescent="0.25">
      <c r="B11" s="4" t="s">
        <v>14</v>
      </c>
      <c r="C11" s="49">
        <v>1398314</v>
      </c>
      <c r="D11" s="41">
        <v>1185122.5</v>
      </c>
      <c r="E11" s="41">
        <v>440292.12</v>
      </c>
      <c r="F11" s="8">
        <v>31.487356916972868</v>
      </c>
      <c r="G11" s="8">
        <v>37.151612597010015</v>
      </c>
    </row>
    <row r="12" spans="2:7" ht="25.5" customHeight="1" x14ac:dyDescent="0.25">
      <c r="B12" s="2" t="s">
        <v>8</v>
      </c>
      <c r="C12" s="51">
        <v>1398314</v>
      </c>
      <c r="D12" s="38">
        <v>1185122.5</v>
      </c>
      <c r="E12" s="38">
        <v>440292.12</v>
      </c>
      <c r="F12" s="1"/>
      <c r="G12" s="1"/>
    </row>
    <row r="13" spans="2:7" ht="25.5" customHeight="1" x14ac:dyDescent="0.25">
      <c r="B13" s="7" t="s">
        <v>9</v>
      </c>
      <c r="C13" s="48">
        <v>64000</v>
      </c>
      <c r="D13" s="40">
        <v>0</v>
      </c>
      <c r="E13" s="40">
        <v>0</v>
      </c>
      <c r="F13" s="3">
        <v>0</v>
      </c>
      <c r="G13" s="3">
        <v>0</v>
      </c>
    </row>
    <row r="14" spans="2:7" ht="25.5" customHeight="1" x14ac:dyDescent="0.25">
      <c r="B14" s="7" t="s">
        <v>10</v>
      </c>
      <c r="C14" s="48">
        <v>410000</v>
      </c>
      <c r="D14" s="40">
        <v>410000</v>
      </c>
      <c r="E14" s="40">
        <v>123935.31</v>
      </c>
      <c r="F14" s="3">
        <v>30.228124390243902</v>
      </c>
      <c r="G14" s="3">
        <v>30.228124390243902</v>
      </c>
    </row>
    <row r="15" spans="2:7" ht="25.5" customHeight="1" x14ac:dyDescent="0.25">
      <c r="B15" s="7" t="s">
        <v>11</v>
      </c>
      <c r="C15" s="48">
        <v>160000</v>
      </c>
      <c r="D15" s="40">
        <v>160000</v>
      </c>
      <c r="E15" s="40">
        <v>79579.28</v>
      </c>
      <c r="F15" s="3">
        <v>49.737050000000004</v>
      </c>
      <c r="G15" s="3">
        <v>49.737050000000004</v>
      </c>
    </row>
    <row r="16" spans="2:7" ht="25.5" customHeight="1" x14ac:dyDescent="0.25">
      <c r="B16" s="7" t="s">
        <v>12</v>
      </c>
      <c r="C16" s="48">
        <v>580000</v>
      </c>
      <c r="D16" s="40">
        <v>543589.64</v>
      </c>
      <c r="E16" s="40">
        <v>236777.53</v>
      </c>
      <c r="F16" s="3">
        <v>40.82371206896552</v>
      </c>
      <c r="G16" s="3">
        <v>43.558138819569848</v>
      </c>
    </row>
    <row r="17" spans="2:7" ht="25.5" customHeight="1" x14ac:dyDescent="0.25">
      <c r="B17" s="7" t="s">
        <v>13</v>
      </c>
      <c r="C17" s="48">
        <v>184314</v>
      </c>
      <c r="D17" s="40">
        <v>71532.86</v>
      </c>
      <c r="E17" s="40">
        <v>0</v>
      </c>
      <c r="F17" s="3">
        <v>0</v>
      </c>
      <c r="G17" s="3">
        <v>0</v>
      </c>
    </row>
    <row r="18" spans="2:7" ht="25.5" customHeight="1" x14ac:dyDescent="0.25">
      <c r="B18" s="4" t="s">
        <v>15</v>
      </c>
      <c r="C18" s="49">
        <v>384449.7</v>
      </c>
      <c r="D18" s="39">
        <v>384449.7</v>
      </c>
      <c r="E18" s="39">
        <v>266848.96999999997</v>
      </c>
      <c r="F18" s="6">
        <v>69.410632912446005</v>
      </c>
      <c r="G18" s="6">
        <v>69.410632912446005</v>
      </c>
    </row>
    <row r="19" spans="2:7" ht="25.5" customHeight="1" x14ac:dyDescent="0.25">
      <c r="B19" s="2" t="s">
        <v>8</v>
      </c>
      <c r="C19" s="51">
        <v>384449.7</v>
      </c>
      <c r="D19" s="38">
        <v>384449.7</v>
      </c>
      <c r="E19" s="38">
        <v>266848.96999999997</v>
      </c>
      <c r="F19" s="1"/>
      <c r="G19" s="1"/>
    </row>
    <row r="20" spans="2:7" ht="25.5" customHeight="1" x14ac:dyDescent="0.25">
      <c r="B20" s="7" t="s">
        <v>13</v>
      </c>
      <c r="C20" s="48">
        <v>384449.7</v>
      </c>
      <c r="D20" s="40">
        <v>384449.7</v>
      </c>
      <c r="E20" s="40">
        <v>266848.96999999997</v>
      </c>
      <c r="F20" s="3">
        <v>69.410632912446005</v>
      </c>
      <c r="G20" s="3">
        <v>69.410632912446005</v>
      </c>
    </row>
    <row r="21" spans="2:7" ht="25.5" customHeight="1" x14ac:dyDescent="0.25">
      <c r="B21" s="4" t="s">
        <v>16</v>
      </c>
      <c r="C21" s="49">
        <v>700</v>
      </c>
      <c r="D21" s="39">
        <v>700</v>
      </c>
      <c r="E21" s="39">
        <v>0</v>
      </c>
      <c r="F21" s="5">
        <v>0</v>
      </c>
      <c r="G21" s="5">
        <v>0</v>
      </c>
    </row>
    <row r="22" spans="2:7" ht="25.5" customHeight="1" x14ac:dyDescent="0.25">
      <c r="B22" s="7" t="s">
        <v>13</v>
      </c>
      <c r="C22" s="48">
        <v>700</v>
      </c>
      <c r="D22" s="40">
        <v>700</v>
      </c>
      <c r="E22" s="40">
        <v>0</v>
      </c>
      <c r="F22" s="3">
        <v>0</v>
      </c>
      <c r="G22" s="3">
        <v>0</v>
      </c>
    </row>
    <row r="23" spans="2:7" ht="25.5" customHeight="1" x14ac:dyDescent="0.25">
      <c r="B23" s="4" t="s">
        <v>17</v>
      </c>
      <c r="C23" s="49">
        <v>19881.5</v>
      </c>
      <c r="D23" s="39">
        <v>19881.5</v>
      </c>
      <c r="E23" s="39">
        <v>19081.5</v>
      </c>
      <c r="F23" s="5">
        <v>95.976158740537684</v>
      </c>
      <c r="G23" s="5">
        <v>95.976158740537684</v>
      </c>
    </row>
    <row r="24" spans="2:7" ht="25.5" customHeight="1" x14ac:dyDescent="0.25">
      <c r="B24" s="2" t="s">
        <v>8</v>
      </c>
      <c r="C24" s="51">
        <v>19881.5</v>
      </c>
      <c r="D24" s="38">
        <v>19881.5</v>
      </c>
      <c r="E24" s="38">
        <v>19081.5</v>
      </c>
      <c r="F24" s="1"/>
      <c r="G24" s="1"/>
    </row>
    <row r="25" spans="2:7" ht="25.5" customHeight="1" x14ac:dyDescent="0.25">
      <c r="B25" s="7" t="s">
        <v>10</v>
      </c>
      <c r="C25" s="48">
        <v>19881.5</v>
      </c>
      <c r="D25" s="40">
        <v>19881.5</v>
      </c>
      <c r="E25" s="40">
        <v>19081.5</v>
      </c>
      <c r="F25" s="3">
        <v>95.976158740537684</v>
      </c>
      <c r="G25" s="3">
        <v>95.976158740537684</v>
      </c>
    </row>
    <row r="26" spans="2:7" ht="25.5" customHeight="1" x14ac:dyDescent="0.25">
      <c r="B26" s="4" t="s">
        <v>18</v>
      </c>
      <c r="C26" s="49">
        <v>8.1199999999999992</v>
      </c>
      <c r="D26" s="39">
        <v>8.1199999999999992</v>
      </c>
      <c r="E26" s="39">
        <v>0</v>
      </c>
      <c r="F26" s="5">
        <v>0</v>
      </c>
      <c r="G26" s="5">
        <v>0</v>
      </c>
    </row>
    <row r="27" spans="2:7" ht="25.5" customHeight="1" x14ac:dyDescent="0.25">
      <c r="B27" s="7" t="s">
        <v>13</v>
      </c>
      <c r="C27" s="48">
        <v>8.1199999999999992</v>
      </c>
      <c r="D27" s="40">
        <v>8.1199999999999992</v>
      </c>
      <c r="E27" s="40">
        <v>0</v>
      </c>
      <c r="F27" s="3">
        <v>0</v>
      </c>
      <c r="G27" s="3">
        <v>0</v>
      </c>
    </row>
    <row r="28" spans="2:7" ht="25.5" customHeight="1" x14ac:dyDescent="0.25">
      <c r="B28" s="4" t="s">
        <v>19</v>
      </c>
      <c r="C28" s="49">
        <v>157.74</v>
      </c>
      <c r="D28" s="39">
        <v>157.74</v>
      </c>
      <c r="E28" s="39">
        <v>0</v>
      </c>
      <c r="F28" s="6">
        <v>0</v>
      </c>
      <c r="G28" s="6">
        <v>0</v>
      </c>
    </row>
    <row r="29" spans="2:7" ht="25.5" customHeight="1" x14ac:dyDescent="0.25">
      <c r="B29" s="7" t="s">
        <v>10</v>
      </c>
      <c r="C29" s="48">
        <v>157.74</v>
      </c>
      <c r="D29" s="40">
        <v>157.74</v>
      </c>
      <c r="E29" s="40">
        <v>0</v>
      </c>
      <c r="F29" s="3">
        <v>0</v>
      </c>
      <c r="G29" s="3">
        <v>0</v>
      </c>
    </row>
    <row r="30" spans="2:7" ht="25.5" customHeight="1" x14ac:dyDescent="0.25">
      <c r="B30" s="9" t="s">
        <v>20</v>
      </c>
      <c r="C30" s="50">
        <v>16687028.060000001</v>
      </c>
      <c r="D30" s="42">
        <v>15423183.140000001</v>
      </c>
      <c r="E30" s="42">
        <v>12774620.98</v>
      </c>
      <c r="F30" s="10">
        <v>76.554200868288106</v>
      </c>
      <c r="G30" s="10">
        <v>82.827396031296814</v>
      </c>
    </row>
    <row r="33" spans="2:4" ht="54.75" customHeight="1" x14ac:dyDescent="0.25">
      <c r="B33" s="12" t="s">
        <v>39</v>
      </c>
      <c r="C33" s="28" t="s">
        <v>37</v>
      </c>
      <c r="D33" s="28" t="s">
        <v>38</v>
      </c>
    </row>
    <row r="34" spans="2:4" ht="37.5" customHeight="1" x14ac:dyDescent="0.25">
      <c r="B34" s="12" t="s">
        <v>40</v>
      </c>
      <c r="C34" s="29">
        <v>1398314</v>
      </c>
      <c r="D34" s="28" t="s">
        <v>165</v>
      </c>
    </row>
    <row r="35" spans="2:4" ht="24" customHeight="1" x14ac:dyDescent="0.25">
      <c r="B35" s="13" t="s">
        <v>25</v>
      </c>
      <c r="C35" s="14">
        <v>0</v>
      </c>
      <c r="D35" s="30">
        <v>17332</v>
      </c>
    </row>
    <row r="36" spans="2:4" ht="24" customHeight="1" x14ac:dyDescent="0.25">
      <c r="B36" s="13" t="s">
        <v>26</v>
      </c>
      <c r="C36" s="14">
        <v>0</v>
      </c>
      <c r="D36" s="30">
        <f>395928.76+46.49+100-146.49</f>
        <v>395928.76</v>
      </c>
    </row>
    <row r="37" spans="2:4" ht="24" customHeight="1" x14ac:dyDescent="0.25">
      <c r="B37" s="13" t="s">
        <v>27</v>
      </c>
      <c r="C37" s="14">
        <v>0</v>
      </c>
      <c r="D37" s="30">
        <v>351537.81</v>
      </c>
    </row>
    <row r="38" spans="2:4" ht="24" customHeight="1" x14ac:dyDescent="0.25">
      <c r="B38" s="13" t="s">
        <v>28</v>
      </c>
      <c r="C38" s="14">
        <v>0</v>
      </c>
      <c r="D38" s="30">
        <v>38340</v>
      </c>
    </row>
    <row r="39" spans="2:4" ht="24" customHeight="1" x14ac:dyDescent="0.25">
      <c r="B39" s="13" t="s">
        <v>29</v>
      </c>
      <c r="C39" s="14">
        <v>0</v>
      </c>
      <c r="D39" s="30">
        <v>151569.57999999999</v>
      </c>
    </row>
    <row r="40" spans="2:4" ht="24" customHeight="1" x14ac:dyDescent="0.25">
      <c r="B40" s="13" t="s">
        <v>30</v>
      </c>
      <c r="C40" s="14">
        <v>0</v>
      </c>
      <c r="D40" s="30">
        <v>35774.660000000003</v>
      </c>
    </row>
    <row r="41" spans="2:4" ht="24" customHeight="1" x14ac:dyDescent="0.25">
      <c r="B41" s="13" t="s">
        <v>31</v>
      </c>
      <c r="C41" s="14">
        <v>0</v>
      </c>
      <c r="D41" s="30">
        <v>26788.799999999999</v>
      </c>
    </row>
    <row r="42" spans="2:4" ht="24" customHeight="1" x14ac:dyDescent="0.25">
      <c r="B42" s="13" t="s">
        <v>32</v>
      </c>
      <c r="C42" s="14">
        <v>0</v>
      </c>
      <c r="D42" s="30">
        <v>3870</v>
      </c>
    </row>
    <row r="43" spans="2:4" ht="24" customHeight="1" x14ac:dyDescent="0.25">
      <c r="B43" s="13" t="s">
        <v>33</v>
      </c>
      <c r="C43" s="14">
        <v>0</v>
      </c>
      <c r="D43" s="30">
        <v>50266</v>
      </c>
    </row>
    <row r="44" spans="2:4" ht="24" customHeight="1" x14ac:dyDescent="0.25">
      <c r="B44" s="13" t="s">
        <v>34</v>
      </c>
      <c r="C44" s="14">
        <v>0</v>
      </c>
      <c r="D44" s="30">
        <v>1500</v>
      </c>
    </row>
    <row r="45" spans="2:4" ht="24" customHeight="1" x14ac:dyDescent="0.25">
      <c r="B45" s="13" t="s">
        <v>35</v>
      </c>
      <c r="C45" s="14">
        <v>0</v>
      </c>
      <c r="D45" s="30">
        <v>792</v>
      </c>
    </row>
    <row r="46" spans="2:4" ht="24" customHeight="1" x14ac:dyDescent="0.25">
      <c r="B46" s="13" t="s">
        <v>36</v>
      </c>
      <c r="C46" s="14">
        <v>0</v>
      </c>
      <c r="D46" s="30">
        <v>58455</v>
      </c>
    </row>
    <row r="47" spans="2:4" s="52" customFormat="1" ht="24" customHeight="1" x14ac:dyDescent="0.25">
      <c r="B47" s="9" t="s">
        <v>41</v>
      </c>
      <c r="C47" s="14"/>
      <c r="D47" s="30">
        <v>146.49</v>
      </c>
    </row>
    <row r="48" spans="2:4" ht="24" customHeight="1" x14ac:dyDescent="0.25">
      <c r="B48" s="11" t="s">
        <v>43</v>
      </c>
      <c r="C48" s="31">
        <f>D48*100/C34</f>
        <v>80.976168442853336</v>
      </c>
      <c r="D48" s="32">
        <f>D35+D36+D37+D38+D39+D40+D41+D42+D43+D44+D45+D46+D47</f>
        <v>1132301.1000000001</v>
      </c>
    </row>
    <row r="49" spans="2:8" ht="24" customHeight="1" x14ac:dyDescent="0.25">
      <c r="B49" s="13" t="s">
        <v>164</v>
      </c>
      <c r="C49" s="33"/>
      <c r="D49" s="30">
        <v>391486</v>
      </c>
    </row>
    <row r="50" spans="2:8" ht="24" customHeight="1" x14ac:dyDescent="0.25">
      <c r="B50" s="67" t="s">
        <v>42</v>
      </c>
      <c r="C50" s="68"/>
      <c r="D50" s="27">
        <f>D48+D49</f>
        <v>1523787.1</v>
      </c>
    </row>
    <row r="55" spans="2:8" ht="48" customHeight="1" x14ac:dyDescent="0.25">
      <c r="B55" s="62" t="s">
        <v>166</v>
      </c>
      <c r="C55" s="63"/>
      <c r="D55" s="63"/>
      <c r="E55" s="63"/>
      <c r="F55" s="63"/>
      <c r="G55" s="63"/>
      <c r="H55" s="64"/>
    </row>
    <row r="56" spans="2:8" ht="42" customHeight="1" x14ac:dyDescent="0.25">
      <c r="B56" s="44" t="s">
        <v>0</v>
      </c>
      <c r="C56" s="54" t="s">
        <v>1</v>
      </c>
      <c r="D56" s="45" t="s">
        <v>2</v>
      </c>
      <c r="E56" s="45" t="s">
        <v>116</v>
      </c>
      <c r="F56" s="45" t="s">
        <v>21</v>
      </c>
      <c r="G56" s="45" t="s">
        <v>117</v>
      </c>
      <c r="H56" s="20" t="s">
        <v>22</v>
      </c>
    </row>
    <row r="57" spans="2:8" ht="27.75" customHeight="1" x14ac:dyDescent="0.25">
      <c r="B57" s="44" t="s">
        <v>162</v>
      </c>
      <c r="C57" s="54" t="s">
        <v>4</v>
      </c>
      <c r="D57" s="45" t="s">
        <v>5</v>
      </c>
      <c r="E57" s="45" t="s">
        <v>118</v>
      </c>
      <c r="F57" s="45" t="s">
        <v>6</v>
      </c>
      <c r="G57" s="45" t="s">
        <v>119</v>
      </c>
      <c r="H57" s="19" t="s">
        <v>24</v>
      </c>
    </row>
    <row r="58" spans="2:8" s="61" customFormat="1" ht="33.75" customHeight="1" x14ac:dyDescent="0.25">
      <c r="B58" s="57" t="s">
        <v>7</v>
      </c>
      <c r="C58" s="58">
        <v>14883517</v>
      </c>
      <c r="D58" s="59">
        <v>13832863.58</v>
      </c>
      <c r="E58" s="59">
        <v>1050653.42</v>
      </c>
      <c r="F58" s="59">
        <v>12048398.390000001</v>
      </c>
      <c r="G58" s="59">
        <v>1390272.31</v>
      </c>
      <c r="H58" s="60">
        <v>87.099813573090984</v>
      </c>
    </row>
    <row r="59" spans="2:8" ht="22.5" customHeight="1" x14ac:dyDescent="0.25">
      <c r="B59" s="21" t="s">
        <v>120</v>
      </c>
      <c r="C59" s="53">
        <v>187232.28</v>
      </c>
      <c r="D59" s="43">
        <v>124732.78</v>
      </c>
      <c r="E59" s="43">
        <v>62499.5</v>
      </c>
      <c r="F59" s="43">
        <v>124732.78</v>
      </c>
      <c r="G59" s="43">
        <v>0</v>
      </c>
      <c r="H59" s="22">
        <v>100</v>
      </c>
    </row>
    <row r="60" spans="2:8" ht="22.5" customHeight="1" x14ac:dyDescent="0.25">
      <c r="B60" s="21" t="s">
        <v>121</v>
      </c>
      <c r="C60" s="53">
        <v>187232.28</v>
      </c>
      <c r="D60" s="43">
        <v>124732.78</v>
      </c>
      <c r="E60" s="43">
        <v>62499.5</v>
      </c>
      <c r="F60" s="43">
        <v>124732.78</v>
      </c>
      <c r="G60" s="43">
        <v>0</v>
      </c>
      <c r="H60" s="22">
        <v>100</v>
      </c>
    </row>
    <row r="61" spans="2:8" ht="22.5" customHeight="1" x14ac:dyDescent="0.25">
      <c r="B61" s="21" t="s">
        <v>123</v>
      </c>
      <c r="C61" s="53">
        <v>30873.59</v>
      </c>
      <c r="D61" s="43">
        <v>20870.22</v>
      </c>
      <c r="E61" s="43">
        <v>10003.370000000001</v>
      </c>
      <c r="F61" s="43">
        <v>20870.22</v>
      </c>
      <c r="G61" s="43">
        <v>0</v>
      </c>
      <c r="H61" s="22">
        <v>100</v>
      </c>
    </row>
    <row r="62" spans="2:8" ht="22.5" customHeight="1" x14ac:dyDescent="0.25">
      <c r="B62" s="21" t="s">
        <v>121</v>
      </c>
      <c r="C62" s="53">
        <v>30873.59</v>
      </c>
      <c r="D62" s="43">
        <v>20870.22</v>
      </c>
      <c r="E62" s="43">
        <v>10003.370000000001</v>
      </c>
      <c r="F62" s="43">
        <v>20870.22</v>
      </c>
      <c r="G62" s="43">
        <v>0</v>
      </c>
      <c r="H62" s="22">
        <v>100</v>
      </c>
    </row>
    <row r="63" spans="2:8" ht="22.5" customHeight="1" x14ac:dyDescent="0.25">
      <c r="B63" s="21" t="s">
        <v>124</v>
      </c>
      <c r="C63" s="53">
        <v>513936.11</v>
      </c>
      <c r="D63" s="43">
        <v>461325.2</v>
      </c>
      <c r="E63" s="43">
        <v>52610.91</v>
      </c>
      <c r="F63" s="43">
        <v>402588.87</v>
      </c>
      <c r="G63" s="43">
        <v>33627.65</v>
      </c>
      <c r="H63" s="22">
        <v>87.267912093247887</v>
      </c>
    </row>
    <row r="64" spans="2:8" ht="22.5" customHeight="1" x14ac:dyDescent="0.25">
      <c r="B64" s="21" t="s">
        <v>121</v>
      </c>
      <c r="C64" s="53">
        <v>228436.11</v>
      </c>
      <c r="D64" s="43">
        <v>175825.2</v>
      </c>
      <c r="E64" s="43">
        <v>52610.91</v>
      </c>
      <c r="F64" s="43">
        <v>175825.2</v>
      </c>
      <c r="G64" s="43">
        <v>0</v>
      </c>
      <c r="H64" s="22">
        <v>100</v>
      </c>
    </row>
    <row r="65" spans="2:8" ht="22.5" customHeight="1" x14ac:dyDescent="0.25">
      <c r="B65" s="21" t="s">
        <v>122</v>
      </c>
      <c r="C65" s="53">
        <v>285500</v>
      </c>
      <c r="D65" s="43">
        <v>285500</v>
      </c>
      <c r="E65" s="43">
        <v>0</v>
      </c>
      <c r="F65" s="43">
        <v>226763.67</v>
      </c>
      <c r="G65" s="43">
        <v>33627.65</v>
      </c>
      <c r="H65" s="22">
        <v>79.426854640980736</v>
      </c>
    </row>
    <row r="66" spans="2:8" ht="22.5" customHeight="1" x14ac:dyDescent="0.25">
      <c r="B66" s="21" t="s">
        <v>125</v>
      </c>
      <c r="C66" s="53">
        <v>62670.07</v>
      </c>
      <c r="D66" s="43">
        <v>39831.9</v>
      </c>
      <c r="E66" s="43">
        <v>22838.17</v>
      </c>
      <c r="F66" s="43">
        <v>39831.9</v>
      </c>
      <c r="G66" s="43">
        <v>0</v>
      </c>
      <c r="H66" s="22">
        <v>100</v>
      </c>
    </row>
    <row r="67" spans="2:8" ht="22.5" customHeight="1" x14ac:dyDescent="0.25">
      <c r="B67" s="21" t="s">
        <v>121</v>
      </c>
      <c r="C67" s="53">
        <v>62670.07</v>
      </c>
      <c r="D67" s="43">
        <v>39831.9</v>
      </c>
      <c r="E67" s="43">
        <v>22838.17</v>
      </c>
      <c r="F67" s="43">
        <v>39831.9</v>
      </c>
      <c r="G67" s="43">
        <v>0</v>
      </c>
      <c r="H67" s="22">
        <v>100</v>
      </c>
    </row>
    <row r="68" spans="2:8" ht="22.5" customHeight="1" x14ac:dyDescent="0.25">
      <c r="B68" s="21" t="s">
        <v>126</v>
      </c>
      <c r="C68" s="53">
        <v>40900.99</v>
      </c>
      <c r="D68" s="43">
        <v>31316.59</v>
      </c>
      <c r="E68" s="43">
        <v>9584.4</v>
      </c>
      <c r="F68" s="43">
        <v>31316.59</v>
      </c>
      <c r="G68" s="43">
        <v>0</v>
      </c>
      <c r="H68" s="22">
        <v>100</v>
      </c>
    </row>
    <row r="69" spans="2:8" ht="22.5" customHeight="1" x14ac:dyDescent="0.25">
      <c r="B69" s="21" t="s">
        <v>121</v>
      </c>
      <c r="C69" s="53">
        <v>40900.99</v>
      </c>
      <c r="D69" s="43">
        <v>31316.59</v>
      </c>
      <c r="E69" s="43">
        <v>9584.4</v>
      </c>
      <c r="F69" s="43">
        <v>31316.59</v>
      </c>
      <c r="G69" s="43">
        <v>0</v>
      </c>
      <c r="H69" s="22">
        <v>100</v>
      </c>
    </row>
    <row r="70" spans="2:8" ht="22.5" customHeight="1" x14ac:dyDescent="0.25">
      <c r="B70" s="21" t="s">
        <v>127</v>
      </c>
      <c r="C70" s="53">
        <v>208280.61</v>
      </c>
      <c r="D70" s="43">
        <v>186608.4</v>
      </c>
      <c r="E70" s="43">
        <v>21672.21</v>
      </c>
      <c r="F70" s="43">
        <v>186608.4</v>
      </c>
      <c r="G70" s="43">
        <v>0</v>
      </c>
      <c r="H70" s="22">
        <v>100</v>
      </c>
    </row>
    <row r="71" spans="2:8" ht="22.5" customHeight="1" x14ac:dyDescent="0.25">
      <c r="B71" s="21" t="s">
        <v>121</v>
      </c>
      <c r="C71" s="53">
        <v>208280.61</v>
      </c>
      <c r="D71" s="43">
        <v>186608.4</v>
      </c>
      <c r="E71" s="43">
        <v>21672.21</v>
      </c>
      <c r="F71" s="43">
        <v>186608.4</v>
      </c>
      <c r="G71" s="43">
        <v>0</v>
      </c>
      <c r="H71" s="22">
        <v>100</v>
      </c>
    </row>
    <row r="72" spans="2:8" ht="22.5" customHeight="1" x14ac:dyDescent="0.25">
      <c r="B72" s="21" t="s">
        <v>128</v>
      </c>
      <c r="C72" s="53">
        <v>200841.59</v>
      </c>
      <c r="D72" s="43">
        <v>158449.32</v>
      </c>
      <c r="E72" s="43">
        <v>42392.27</v>
      </c>
      <c r="F72" s="43">
        <v>158449.32</v>
      </c>
      <c r="G72" s="43">
        <v>0</v>
      </c>
      <c r="H72" s="22">
        <v>100</v>
      </c>
    </row>
    <row r="73" spans="2:8" ht="22.5" customHeight="1" x14ac:dyDescent="0.25">
      <c r="B73" s="21" t="s">
        <v>121</v>
      </c>
      <c r="C73" s="53">
        <v>200841.59</v>
      </c>
      <c r="D73" s="43">
        <v>158449.32</v>
      </c>
      <c r="E73" s="43">
        <v>42392.27</v>
      </c>
      <c r="F73" s="43">
        <v>158449.32</v>
      </c>
      <c r="G73" s="43">
        <v>0</v>
      </c>
      <c r="H73" s="22">
        <v>100</v>
      </c>
    </row>
    <row r="74" spans="2:8" ht="30" customHeight="1" x14ac:dyDescent="0.25">
      <c r="B74" s="21" t="s">
        <v>129</v>
      </c>
      <c r="C74" s="53">
        <v>987592.36</v>
      </c>
      <c r="D74" s="43">
        <v>960921.9</v>
      </c>
      <c r="E74" s="43">
        <v>26670.46</v>
      </c>
      <c r="F74" s="43">
        <v>786176.49</v>
      </c>
      <c r="G74" s="43">
        <v>110659.5</v>
      </c>
      <c r="H74" s="22">
        <v>81.814816583949224</v>
      </c>
    </row>
    <row r="75" spans="2:8" ht="22.5" customHeight="1" x14ac:dyDescent="0.25">
      <c r="B75" s="21" t="s">
        <v>121</v>
      </c>
      <c r="C75" s="53">
        <v>117592.36</v>
      </c>
      <c r="D75" s="43">
        <v>90921.9</v>
      </c>
      <c r="E75" s="43">
        <v>26670.46</v>
      </c>
      <c r="F75" s="43">
        <v>90921.9</v>
      </c>
      <c r="G75" s="43">
        <v>0</v>
      </c>
      <c r="H75" s="22">
        <v>100</v>
      </c>
    </row>
    <row r="76" spans="2:8" ht="22.5" customHeight="1" x14ac:dyDescent="0.25">
      <c r="B76" s="21" t="s">
        <v>122</v>
      </c>
      <c r="C76" s="53">
        <v>570000</v>
      </c>
      <c r="D76" s="43">
        <v>570000</v>
      </c>
      <c r="E76" s="43">
        <v>0</v>
      </c>
      <c r="F76" s="43">
        <v>459005.83</v>
      </c>
      <c r="G76" s="43">
        <v>110659.5</v>
      </c>
      <c r="H76" s="22">
        <v>80.527338596491234</v>
      </c>
    </row>
    <row r="77" spans="2:8" ht="22.5" customHeight="1" x14ac:dyDescent="0.25">
      <c r="B77" s="21" t="s">
        <v>130</v>
      </c>
      <c r="C77" s="53">
        <v>200000</v>
      </c>
      <c r="D77" s="43">
        <v>200000</v>
      </c>
      <c r="E77" s="43">
        <v>0</v>
      </c>
      <c r="F77" s="43">
        <v>136248.76</v>
      </c>
      <c r="G77" s="43">
        <v>0</v>
      </c>
      <c r="H77" s="22">
        <v>68.124380000000002</v>
      </c>
    </row>
    <row r="78" spans="2:8" ht="22.5" customHeight="1" x14ac:dyDescent="0.25">
      <c r="B78" s="21" t="s">
        <v>131</v>
      </c>
      <c r="C78" s="53">
        <v>100000</v>
      </c>
      <c r="D78" s="43">
        <v>100000</v>
      </c>
      <c r="E78" s="43">
        <v>0</v>
      </c>
      <c r="F78" s="43">
        <v>100000</v>
      </c>
      <c r="G78" s="43">
        <v>0</v>
      </c>
      <c r="H78" s="22">
        <v>100</v>
      </c>
    </row>
    <row r="79" spans="2:8" ht="22.5" customHeight="1" x14ac:dyDescent="0.25">
      <c r="B79" s="21" t="s">
        <v>132</v>
      </c>
      <c r="C79" s="53">
        <v>5820433.7699999996</v>
      </c>
      <c r="D79" s="43">
        <v>5784061.3499999996</v>
      </c>
      <c r="E79" s="43">
        <v>36372.42</v>
      </c>
      <c r="F79" s="43">
        <v>4798219.5199999996</v>
      </c>
      <c r="G79" s="43">
        <v>923117.57</v>
      </c>
      <c r="H79" s="22">
        <v>82.955889117600734</v>
      </c>
    </row>
    <row r="80" spans="2:8" ht="22.5" customHeight="1" x14ac:dyDescent="0.25">
      <c r="B80" s="21" t="s">
        <v>121</v>
      </c>
      <c r="C80" s="53">
        <v>96159.77</v>
      </c>
      <c r="D80" s="43">
        <v>59787.35</v>
      </c>
      <c r="E80" s="43">
        <v>36372.42</v>
      </c>
      <c r="F80" s="43">
        <v>59787.35</v>
      </c>
      <c r="G80" s="43">
        <v>0</v>
      </c>
      <c r="H80" s="22">
        <v>100</v>
      </c>
    </row>
    <row r="81" spans="2:8" ht="22.5" customHeight="1" x14ac:dyDescent="0.25">
      <c r="B81" s="21" t="s">
        <v>122</v>
      </c>
      <c r="C81" s="53">
        <v>260000</v>
      </c>
      <c r="D81" s="43">
        <v>260000</v>
      </c>
      <c r="E81" s="43">
        <v>0</v>
      </c>
      <c r="F81" s="43">
        <v>220921.34</v>
      </c>
      <c r="G81" s="43">
        <v>7414.26</v>
      </c>
      <c r="H81" s="22">
        <v>84.96974615384616</v>
      </c>
    </row>
    <row r="82" spans="2:8" ht="22.5" customHeight="1" x14ac:dyDescent="0.25">
      <c r="B82" s="21" t="s">
        <v>133</v>
      </c>
      <c r="C82" s="53">
        <v>5464274</v>
      </c>
      <c r="D82" s="43">
        <v>5464274</v>
      </c>
      <c r="E82" s="43">
        <v>0</v>
      </c>
      <c r="F82" s="43">
        <v>4517510.83</v>
      </c>
      <c r="G82" s="43">
        <v>915703.31</v>
      </c>
      <c r="H82" s="22">
        <v>82.67357804531764</v>
      </c>
    </row>
    <row r="83" spans="2:8" ht="22.5" customHeight="1" x14ac:dyDescent="0.25">
      <c r="B83" s="23" t="s">
        <v>134</v>
      </c>
      <c r="C83" s="55">
        <v>588642.88</v>
      </c>
      <c r="D83" s="46">
        <v>588642.88</v>
      </c>
      <c r="E83" s="46">
        <v>0</v>
      </c>
      <c r="F83" s="46">
        <v>586935.29</v>
      </c>
      <c r="G83" s="46">
        <v>0</v>
      </c>
      <c r="H83" s="22">
        <v>99.709910701714421</v>
      </c>
    </row>
    <row r="84" spans="2:8" ht="22.5" customHeight="1" x14ac:dyDescent="0.25">
      <c r="B84" s="23" t="s">
        <v>135</v>
      </c>
      <c r="C84" s="55">
        <v>100000</v>
      </c>
      <c r="D84" s="46">
        <v>100000</v>
      </c>
      <c r="E84" s="46">
        <v>0</v>
      </c>
      <c r="F84" s="46">
        <v>0</v>
      </c>
      <c r="G84" s="46">
        <v>100000</v>
      </c>
      <c r="H84" s="22">
        <v>0</v>
      </c>
    </row>
    <row r="85" spans="2:8" ht="22.5" customHeight="1" x14ac:dyDescent="0.25">
      <c r="B85" s="23" t="s">
        <v>136</v>
      </c>
      <c r="C85" s="55">
        <v>150000</v>
      </c>
      <c r="D85" s="46">
        <v>150000</v>
      </c>
      <c r="E85" s="46">
        <v>0</v>
      </c>
      <c r="F85" s="46">
        <v>0</v>
      </c>
      <c r="G85" s="46">
        <v>150000</v>
      </c>
      <c r="H85" s="22">
        <v>0</v>
      </c>
    </row>
    <row r="86" spans="2:8" ht="22.5" customHeight="1" x14ac:dyDescent="0.25">
      <c r="B86" s="23" t="s">
        <v>137</v>
      </c>
      <c r="C86" s="55">
        <v>30000</v>
      </c>
      <c r="D86" s="46">
        <v>30000</v>
      </c>
      <c r="E86" s="46">
        <v>0</v>
      </c>
      <c r="F86" s="46">
        <v>0</v>
      </c>
      <c r="G86" s="46">
        <v>30000</v>
      </c>
      <c r="H86" s="22">
        <v>0</v>
      </c>
    </row>
    <row r="87" spans="2:8" ht="22.5" customHeight="1" x14ac:dyDescent="0.25">
      <c r="B87" s="23" t="s">
        <v>138</v>
      </c>
      <c r="C87" s="55">
        <v>3189945.12</v>
      </c>
      <c r="D87" s="46">
        <v>3189945.12</v>
      </c>
      <c r="E87" s="46">
        <v>0</v>
      </c>
      <c r="F87" s="46">
        <v>3189945.12</v>
      </c>
      <c r="G87" s="46">
        <v>0</v>
      </c>
      <c r="H87" s="22">
        <v>100</v>
      </c>
    </row>
    <row r="88" spans="2:8" ht="22.5" customHeight="1" x14ac:dyDescent="0.25">
      <c r="B88" s="23" t="s">
        <v>139</v>
      </c>
      <c r="C88" s="55">
        <v>1000000</v>
      </c>
      <c r="D88" s="46">
        <v>1000000</v>
      </c>
      <c r="E88" s="46">
        <v>0</v>
      </c>
      <c r="F88" s="46">
        <v>483329</v>
      </c>
      <c r="G88" s="46">
        <v>516671</v>
      </c>
      <c r="H88" s="22">
        <v>48.332900000000002</v>
      </c>
    </row>
    <row r="89" spans="2:8" ht="22.5" customHeight="1" x14ac:dyDescent="0.25">
      <c r="B89" s="23" t="s">
        <v>140</v>
      </c>
      <c r="C89" s="55">
        <v>405686</v>
      </c>
      <c r="D89" s="46">
        <v>405686</v>
      </c>
      <c r="E89" s="46">
        <v>0</v>
      </c>
      <c r="F89" s="46">
        <v>257301.42</v>
      </c>
      <c r="G89" s="46">
        <v>119032.31</v>
      </c>
      <c r="H89" s="22">
        <v>63.423785883663719</v>
      </c>
    </row>
    <row r="90" spans="2:8" ht="22.5" customHeight="1" x14ac:dyDescent="0.25">
      <c r="B90" s="21" t="s">
        <v>141</v>
      </c>
      <c r="C90" s="53">
        <v>63224.82</v>
      </c>
      <c r="D90" s="43">
        <v>54075.98</v>
      </c>
      <c r="E90" s="43">
        <v>9148.84</v>
      </c>
      <c r="F90" s="43">
        <v>54071.98</v>
      </c>
      <c r="G90" s="43">
        <v>0</v>
      </c>
      <c r="H90" s="22">
        <v>99.99260300044493</v>
      </c>
    </row>
    <row r="91" spans="2:8" ht="22.5" customHeight="1" x14ac:dyDescent="0.25">
      <c r="B91" s="21" t="s">
        <v>121</v>
      </c>
      <c r="C91" s="53">
        <v>60724.82</v>
      </c>
      <c r="D91" s="43">
        <v>51575.98</v>
      </c>
      <c r="E91" s="43">
        <v>9148.84</v>
      </c>
      <c r="F91" s="43">
        <v>51575.98</v>
      </c>
      <c r="G91" s="43">
        <v>0</v>
      </c>
      <c r="H91" s="22">
        <v>100</v>
      </c>
    </row>
    <row r="92" spans="2:8" ht="22.5" customHeight="1" x14ac:dyDescent="0.25">
      <c r="B92" s="21" t="s">
        <v>122</v>
      </c>
      <c r="C92" s="53">
        <v>2500</v>
      </c>
      <c r="D92" s="43">
        <v>2500</v>
      </c>
      <c r="E92" s="43">
        <v>0</v>
      </c>
      <c r="F92" s="43">
        <v>2496</v>
      </c>
      <c r="G92" s="43">
        <v>0</v>
      </c>
      <c r="H92" s="22">
        <v>99.84</v>
      </c>
    </row>
    <row r="93" spans="2:8" ht="22.5" customHeight="1" x14ac:dyDescent="0.25">
      <c r="B93" s="21" t="s">
        <v>142</v>
      </c>
      <c r="C93" s="53">
        <v>240635.79</v>
      </c>
      <c r="D93" s="43">
        <v>236691.07</v>
      </c>
      <c r="E93" s="43">
        <v>3944.72</v>
      </c>
      <c r="F93" s="43">
        <v>97269.119999999995</v>
      </c>
      <c r="G93" s="43">
        <v>139421.95000000001</v>
      </c>
      <c r="H93" s="22">
        <v>41.095390713304056</v>
      </c>
    </row>
    <row r="94" spans="2:8" ht="22.5" customHeight="1" x14ac:dyDescent="0.25">
      <c r="B94" s="21" t="s">
        <v>121</v>
      </c>
      <c r="C94" s="53">
        <v>40635.79</v>
      </c>
      <c r="D94" s="43">
        <v>36691.07</v>
      </c>
      <c r="E94" s="43">
        <v>3944.72</v>
      </c>
      <c r="F94" s="43">
        <v>36691.07</v>
      </c>
      <c r="G94" s="43">
        <v>0</v>
      </c>
      <c r="H94" s="22">
        <v>100</v>
      </c>
    </row>
    <row r="95" spans="2:8" ht="22.5" customHeight="1" x14ac:dyDescent="0.25">
      <c r="B95" s="21" t="s">
        <v>131</v>
      </c>
      <c r="C95" s="53">
        <v>200000</v>
      </c>
      <c r="D95" s="43">
        <v>200000</v>
      </c>
      <c r="E95" s="43">
        <v>0</v>
      </c>
      <c r="F95" s="43">
        <v>60578.05</v>
      </c>
      <c r="G95" s="43">
        <v>139421.95000000001</v>
      </c>
      <c r="H95" s="22">
        <v>30.289024999999999</v>
      </c>
    </row>
    <row r="96" spans="2:8" ht="22.5" customHeight="1" x14ac:dyDescent="0.25">
      <c r="B96" s="21" t="s">
        <v>143</v>
      </c>
      <c r="C96" s="53">
        <v>60052.61</v>
      </c>
      <c r="D96" s="43">
        <v>48713.93</v>
      </c>
      <c r="E96" s="43">
        <v>11338.68</v>
      </c>
      <c r="F96" s="43">
        <v>48713.93</v>
      </c>
      <c r="G96" s="43">
        <v>0</v>
      </c>
      <c r="H96" s="22">
        <v>100</v>
      </c>
    </row>
    <row r="97" spans="2:8" ht="22.5" customHeight="1" x14ac:dyDescent="0.25">
      <c r="B97" s="21" t="s">
        <v>121</v>
      </c>
      <c r="C97" s="53">
        <v>60052.61</v>
      </c>
      <c r="D97" s="43">
        <v>48713.93</v>
      </c>
      <c r="E97" s="43">
        <v>11338.68</v>
      </c>
      <c r="F97" s="43">
        <v>48713.93</v>
      </c>
      <c r="G97" s="43">
        <v>0</v>
      </c>
      <c r="H97" s="22">
        <v>100</v>
      </c>
    </row>
    <row r="98" spans="2:8" ht="22.5" customHeight="1" x14ac:dyDescent="0.25">
      <c r="B98" s="21" t="s">
        <v>144</v>
      </c>
      <c r="C98" s="53">
        <v>70283.02</v>
      </c>
      <c r="D98" s="43">
        <v>58382.94</v>
      </c>
      <c r="E98" s="43">
        <v>11900.08</v>
      </c>
      <c r="F98" s="43">
        <v>58382.94</v>
      </c>
      <c r="G98" s="43">
        <v>0</v>
      </c>
      <c r="H98" s="22">
        <v>100</v>
      </c>
    </row>
    <row r="99" spans="2:8" ht="22.5" customHeight="1" x14ac:dyDescent="0.25">
      <c r="B99" s="21" t="s">
        <v>121</v>
      </c>
      <c r="C99" s="53">
        <v>70283.02</v>
      </c>
      <c r="D99" s="43">
        <v>58382.94</v>
      </c>
      <c r="E99" s="43">
        <v>11900.08</v>
      </c>
      <c r="F99" s="43">
        <v>58382.94</v>
      </c>
      <c r="G99" s="43">
        <v>0</v>
      </c>
      <c r="H99" s="22">
        <v>100</v>
      </c>
    </row>
    <row r="100" spans="2:8" ht="22.5" customHeight="1" x14ac:dyDescent="0.25">
      <c r="B100" s="21" t="s">
        <v>145</v>
      </c>
      <c r="C100" s="53">
        <v>222080.34</v>
      </c>
      <c r="D100" s="43">
        <v>211597.76</v>
      </c>
      <c r="E100" s="43">
        <v>10482.58</v>
      </c>
      <c r="F100" s="43">
        <v>196925.82</v>
      </c>
      <c r="G100" s="43">
        <v>990</v>
      </c>
      <c r="H100" s="22">
        <v>93.066117524117459</v>
      </c>
    </row>
    <row r="101" spans="2:8" ht="22.5" customHeight="1" x14ac:dyDescent="0.25">
      <c r="B101" s="21" t="s">
        <v>121</v>
      </c>
      <c r="C101" s="53">
        <v>50580.34</v>
      </c>
      <c r="D101" s="43">
        <v>40097.760000000002</v>
      </c>
      <c r="E101" s="43">
        <v>10482.58</v>
      </c>
      <c r="F101" s="43">
        <v>40097.760000000002</v>
      </c>
      <c r="G101" s="43">
        <v>0</v>
      </c>
      <c r="H101" s="22">
        <v>100</v>
      </c>
    </row>
    <row r="102" spans="2:8" ht="22.5" customHeight="1" x14ac:dyDescent="0.25">
      <c r="B102" s="21" t="s">
        <v>122</v>
      </c>
      <c r="C102" s="53">
        <v>171500</v>
      </c>
      <c r="D102" s="43">
        <v>171500</v>
      </c>
      <c r="E102" s="43">
        <v>0</v>
      </c>
      <c r="F102" s="43">
        <v>156828.06</v>
      </c>
      <c r="G102" s="43">
        <v>990</v>
      </c>
      <c r="H102" s="22">
        <v>91.444932944606407</v>
      </c>
    </row>
    <row r="103" spans="2:8" ht="22.5" customHeight="1" x14ac:dyDescent="0.25">
      <c r="B103" s="21" t="s">
        <v>146</v>
      </c>
      <c r="C103" s="53">
        <v>205979.3</v>
      </c>
      <c r="D103" s="43">
        <v>189585.23</v>
      </c>
      <c r="E103" s="43">
        <v>16394.07</v>
      </c>
      <c r="F103" s="43">
        <v>142880.23000000001</v>
      </c>
      <c r="G103" s="43">
        <v>0</v>
      </c>
      <c r="H103" s="22">
        <v>75.364642066262235</v>
      </c>
    </row>
    <row r="104" spans="2:8" ht="22.5" customHeight="1" x14ac:dyDescent="0.25">
      <c r="B104" s="21" t="s">
        <v>121</v>
      </c>
      <c r="C104" s="53">
        <v>55979.3</v>
      </c>
      <c r="D104" s="43">
        <v>39585.230000000003</v>
      </c>
      <c r="E104" s="43">
        <v>16394.07</v>
      </c>
      <c r="F104" s="43">
        <v>39585.230000000003</v>
      </c>
      <c r="G104" s="43">
        <v>0</v>
      </c>
      <c r="H104" s="22">
        <v>100</v>
      </c>
    </row>
    <row r="105" spans="2:8" ht="22.5" customHeight="1" x14ac:dyDescent="0.25">
      <c r="B105" s="21" t="s">
        <v>131</v>
      </c>
      <c r="C105" s="53">
        <v>150000</v>
      </c>
      <c r="D105" s="43">
        <v>150000</v>
      </c>
      <c r="E105" s="43">
        <v>0</v>
      </c>
      <c r="F105" s="43">
        <v>103295</v>
      </c>
      <c r="G105" s="43">
        <v>0</v>
      </c>
      <c r="H105" s="22">
        <v>68.86333333333333</v>
      </c>
    </row>
    <row r="106" spans="2:8" ht="33.75" customHeight="1" x14ac:dyDescent="0.25">
      <c r="B106" s="21" t="s">
        <v>147</v>
      </c>
      <c r="C106" s="53">
        <v>1460915.76</v>
      </c>
      <c r="D106" s="43">
        <v>1372015.5</v>
      </c>
      <c r="E106" s="43">
        <v>88900.26</v>
      </c>
      <c r="F106" s="43">
        <v>1210563.19</v>
      </c>
      <c r="G106" s="43">
        <v>56854.21</v>
      </c>
      <c r="H106" s="22">
        <v>88.232471863473847</v>
      </c>
    </row>
    <row r="107" spans="2:8" ht="22.5" customHeight="1" x14ac:dyDescent="0.25">
      <c r="B107" s="21" t="s">
        <v>121</v>
      </c>
      <c r="C107" s="53">
        <v>1119415.76</v>
      </c>
      <c r="D107" s="43">
        <v>1030515.5</v>
      </c>
      <c r="E107" s="43">
        <v>88900.26</v>
      </c>
      <c r="F107" s="43">
        <v>1030515.5</v>
      </c>
      <c r="G107" s="43">
        <v>0</v>
      </c>
      <c r="H107" s="22">
        <v>100</v>
      </c>
    </row>
    <row r="108" spans="2:8" ht="22.5" customHeight="1" x14ac:dyDescent="0.25">
      <c r="B108" s="21" t="s">
        <v>122</v>
      </c>
      <c r="C108" s="53">
        <v>311500</v>
      </c>
      <c r="D108" s="43">
        <v>311500</v>
      </c>
      <c r="E108" s="43">
        <v>0</v>
      </c>
      <c r="F108" s="43">
        <v>157059.14000000001</v>
      </c>
      <c r="G108" s="43">
        <v>56854.21</v>
      </c>
      <c r="H108" s="22">
        <v>50.420269662921356</v>
      </c>
    </row>
    <row r="109" spans="2:8" ht="22.5" customHeight="1" x14ac:dyDescent="0.25">
      <c r="B109" s="21" t="s">
        <v>130</v>
      </c>
      <c r="C109" s="53">
        <v>30000</v>
      </c>
      <c r="D109" s="43">
        <v>30000</v>
      </c>
      <c r="E109" s="43">
        <v>0</v>
      </c>
      <c r="F109" s="43">
        <v>22988.55</v>
      </c>
      <c r="G109" s="43">
        <v>0</v>
      </c>
      <c r="H109" s="22">
        <v>76.628500000000003</v>
      </c>
    </row>
    <row r="110" spans="2:8" ht="22.5" customHeight="1" x14ac:dyDescent="0.25">
      <c r="B110" s="21" t="s">
        <v>148</v>
      </c>
      <c r="C110" s="53">
        <v>95027.46</v>
      </c>
      <c r="D110" s="43">
        <v>84461.3</v>
      </c>
      <c r="E110" s="43">
        <v>10566.16</v>
      </c>
      <c r="F110" s="43">
        <v>84461.3</v>
      </c>
      <c r="G110" s="43">
        <v>0</v>
      </c>
      <c r="H110" s="22">
        <v>100</v>
      </c>
    </row>
    <row r="111" spans="2:8" ht="22.5" customHeight="1" x14ac:dyDescent="0.25">
      <c r="B111" s="21" t="s">
        <v>121</v>
      </c>
      <c r="C111" s="53">
        <v>95027.46</v>
      </c>
      <c r="D111" s="43">
        <v>84461.3</v>
      </c>
      <c r="E111" s="43">
        <v>10566.16</v>
      </c>
      <c r="F111" s="43">
        <v>84461.3</v>
      </c>
      <c r="G111" s="43">
        <v>0</v>
      </c>
      <c r="H111" s="22">
        <v>100</v>
      </c>
    </row>
    <row r="112" spans="2:8" ht="22.5" customHeight="1" x14ac:dyDescent="0.25">
      <c r="B112" s="21" t="s">
        <v>149</v>
      </c>
      <c r="C112" s="53">
        <v>240054.04</v>
      </c>
      <c r="D112" s="43">
        <v>212974.66</v>
      </c>
      <c r="E112" s="43">
        <v>27079.38</v>
      </c>
      <c r="F112" s="43">
        <v>193750.09</v>
      </c>
      <c r="G112" s="43">
        <v>11850</v>
      </c>
      <c r="H112" s="22">
        <v>90.973306401803853</v>
      </c>
    </row>
    <row r="113" spans="2:8" ht="22.5" customHeight="1" x14ac:dyDescent="0.25">
      <c r="B113" s="21" t="s">
        <v>121</v>
      </c>
      <c r="C113" s="53">
        <v>85184.04</v>
      </c>
      <c r="D113" s="43">
        <v>58104.66</v>
      </c>
      <c r="E113" s="43">
        <v>27079.38</v>
      </c>
      <c r="F113" s="43">
        <v>58104.66</v>
      </c>
      <c r="G113" s="43">
        <v>0</v>
      </c>
      <c r="H113" s="22">
        <v>100</v>
      </c>
    </row>
    <row r="114" spans="2:8" ht="22.5" customHeight="1" x14ac:dyDescent="0.25">
      <c r="B114" s="21" t="s">
        <v>122</v>
      </c>
      <c r="C114" s="53">
        <v>104870</v>
      </c>
      <c r="D114" s="43">
        <v>104870</v>
      </c>
      <c r="E114" s="43">
        <v>0</v>
      </c>
      <c r="F114" s="43">
        <v>85645.43</v>
      </c>
      <c r="G114" s="43">
        <v>11850</v>
      </c>
      <c r="H114" s="22">
        <v>81.668189186611997</v>
      </c>
    </row>
    <row r="115" spans="2:8" ht="22.5" customHeight="1" x14ac:dyDescent="0.25">
      <c r="B115" s="21" t="s">
        <v>131</v>
      </c>
      <c r="C115" s="53">
        <v>50000</v>
      </c>
      <c r="D115" s="43">
        <v>50000</v>
      </c>
      <c r="E115" s="43">
        <v>0</v>
      </c>
      <c r="F115" s="43">
        <v>50000</v>
      </c>
      <c r="G115" s="43">
        <v>0</v>
      </c>
      <c r="H115" s="22">
        <v>100</v>
      </c>
    </row>
    <row r="116" spans="2:8" ht="22.5" customHeight="1" x14ac:dyDescent="0.25">
      <c r="B116" s="21" t="s">
        <v>150</v>
      </c>
      <c r="C116" s="53">
        <v>114853.28</v>
      </c>
      <c r="D116" s="43">
        <v>98811.16</v>
      </c>
      <c r="E116" s="43">
        <v>16042.12</v>
      </c>
      <c r="F116" s="43">
        <v>97696.6</v>
      </c>
      <c r="G116" s="43">
        <v>424.43</v>
      </c>
      <c r="H116" s="22">
        <v>98.872030244357006</v>
      </c>
    </row>
    <row r="117" spans="2:8" ht="22.5" customHeight="1" x14ac:dyDescent="0.25">
      <c r="B117" s="21" t="s">
        <v>121</v>
      </c>
      <c r="C117" s="53">
        <v>76353.279999999999</v>
      </c>
      <c r="D117" s="43">
        <v>60311.16</v>
      </c>
      <c r="E117" s="43">
        <v>16042.12</v>
      </c>
      <c r="F117" s="43">
        <v>60311.16</v>
      </c>
      <c r="G117" s="43">
        <v>0</v>
      </c>
      <c r="H117" s="22">
        <v>100</v>
      </c>
    </row>
    <row r="118" spans="2:8" ht="22.5" customHeight="1" x14ac:dyDescent="0.25">
      <c r="B118" s="21" t="s">
        <v>122</v>
      </c>
      <c r="C118" s="53">
        <v>38500</v>
      </c>
      <c r="D118" s="43">
        <v>38500</v>
      </c>
      <c r="E118" s="43">
        <v>0</v>
      </c>
      <c r="F118" s="43">
        <v>37385.440000000002</v>
      </c>
      <c r="G118" s="43">
        <v>424.43</v>
      </c>
      <c r="H118" s="22">
        <v>97.105038961038957</v>
      </c>
    </row>
    <row r="119" spans="2:8" ht="22.5" customHeight="1" x14ac:dyDescent="0.25">
      <c r="B119" s="21" t="s">
        <v>151</v>
      </c>
      <c r="C119" s="53">
        <v>336860.07</v>
      </c>
      <c r="D119" s="43">
        <v>158327.82999999999</v>
      </c>
      <c r="E119" s="43">
        <v>178532.24</v>
      </c>
      <c r="F119" s="43">
        <v>128032.97</v>
      </c>
      <c r="G119" s="43">
        <v>5982.97</v>
      </c>
      <c r="H119" s="22">
        <v>80.865739143901621</v>
      </c>
    </row>
    <row r="120" spans="2:8" ht="22.5" customHeight="1" x14ac:dyDescent="0.25">
      <c r="B120" s="21" t="s">
        <v>121</v>
      </c>
      <c r="C120" s="53">
        <v>290360.07</v>
      </c>
      <c r="D120" s="43">
        <v>111827.83</v>
      </c>
      <c r="E120" s="43">
        <v>178532.24</v>
      </c>
      <c r="F120" s="43">
        <v>111827.83</v>
      </c>
      <c r="G120" s="43">
        <v>0</v>
      </c>
      <c r="H120" s="22">
        <v>100</v>
      </c>
    </row>
    <row r="121" spans="2:8" ht="22.5" customHeight="1" x14ac:dyDescent="0.25">
      <c r="B121" s="21" t="s">
        <v>122</v>
      </c>
      <c r="C121" s="53">
        <v>36500</v>
      </c>
      <c r="D121" s="43">
        <v>36500</v>
      </c>
      <c r="E121" s="43">
        <v>0</v>
      </c>
      <c r="F121" s="43">
        <v>11768.57</v>
      </c>
      <c r="G121" s="43">
        <v>5982.97</v>
      </c>
      <c r="H121" s="22">
        <v>32.242657534246575</v>
      </c>
    </row>
    <row r="122" spans="2:8" ht="22.5" customHeight="1" x14ac:dyDescent="0.25">
      <c r="B122" s="21" t="s">
        <v>130</v>
      </c>
      <c r="C122" s="53">
        <v>10000</v>
      </c>
      <c r="D122" s="43">
        <v>10000</v>
      </c>
      <c r="E122" s="43">
        <v>0</v>
      </c>
      <c r="F122" s="43">
        <v>4436.57</v>
      </c>
      <c r="G122" s="43">
        <v>0</v>
      </c>
      <c r="H122" s="22">
        <v>44.365699999999997</v>
      </c>
    </row>
    <row r="123" spans="2:8" ht="22.5" customHeight="1" x14ac:dyDescent="0.25">
      <c r="B123" s="21" t="s">
        <v>152</v>
      </c>
      <c r="C123" s="53">
        <v>2938642.54</v>
      </c>
      <c r="D123" s="43">
        <v>2650349.2400000002</v>
      </c>
      <c r="E123" s="43">
        <v>288293.3</v>
      </c>
      <c r="F123" s="43">
        <v>2511016.9700000002</v>
      </c>
      <c r="G123" s="43">
        <v>98018.03</v>
      </c>
      <c r="H123" s="22">
        <v>94.742871320611314</v>
      </c>
    </row>
    <row r="124" spans="2:8" ht="22.5" customHeight="1" x14ac:dyDescent="0.25">
      <c r="B124" s="21" t="s">
        <v>121</v>
      </c>
      <c r="C124" s="53">
        <v>2662197.54</v>
      </c>
      <c r="D124" s="43">
        <v>2373904.2400000002</v>
      </c>
      <c r="E124" s="43">
        <v>288293.3</v>
      </c>
      <c r="F124" s="43">
        <v>2359242.5</v>
      </c>
      <c r="G124" s="43">
        <v>0</v>
      </c>
      <c r="H124" s="22">
        <v>99.382378625348423</v>
      </c>
    </row>
    <row r="125" spans="2:8" ht="22.5" customHeight="1" x14ac:dyDescent="0.25">
      <c r="B125" s="21" t="s">
        <v>122</v>
      </c>
      <c r="C125" s="53">
        <v>161445</v>
      </c>
      <c r="D125" s="43">
        <v>161445</v>
      </c>
      <c r="E125" s="43">
        <v>0</v>
      </c>
      <c r="F125" s="43">
        <v>44228.78</v>
      </c>
      <c r="G125" s="43">
        <v>98018.03</v>
      </c>
      <c r="H125" s="22">
        <v>27.395571247173962</v>
      </c>
    </row>
    <row r="126" spans="2:8" ht="22.5" customHeight="1" x14ac:dyDescent="0.25">
      <c r="B126" s="21" t="s">
        <v>130</v>
      </c>
      <c r="C126" s="53">
        <v>15000</v>
      </c>
      <c r="D126" s="43">
        <v>15000</v>
      </c>
      <c r="E126" s="43">
        <v>0</v>
      </c>
      <c r="F126" s="43">
        <v>7595.69</v>
      </c>
      <c r="G126" s="43">
        <v>0</v>
      </c>
      <c r="H126" s="22">
        <v>50.637933333333336</v>
      </c>
    </row>
    <row r="127" spans="2:8" ht="22.5" customHeight="1" x14ac:dyDescent="0.25">
      <c r="B127" s="21" t="s">
        <v>131</v>
      </c>
      <c r="C127" s="53">
        <v>100000</v>
      </c>
      <c r="D127" s="43">
        <v>100000</v>
      </c>
      <c r="E127" s="43">
        <v>0</v>
      </c>
      <c r="F127" s="43">
        <v>99950</v>
      </c>
      <c r="G127" s="43">
        <v>0</v>
      </c>
      <c r="H127" s="22">
        <v>99.95</v>
      </c>
    </row>
    <row r="128" spans="2:8" ht="22.5" customHeight="1" x14ac:dyDescent="0.25">
      <c r="B128" s="21" t="s">
        <v>153</v>
      </c>
      <c r="C128" s="53">
        <v>782146.6</v>
      </c>
      <c r="D128" s="43">
        <v>688759.32</v>
      </c>
      <c r="E128" s="43">
        <v>93387.28</v>
      </c>
      <c r="F128" s="43">
        <v>675839.16</v>
      </c>
      <c r="G128" s="43">
        <v>9326</v>
      </c>
      <c r="H128" s="22">
        <v>98.124140084231456</v>
      </c>
    </row>
    <row r="129" spans="2:8" ht="22.5" customHeight="1" x14ac:dyDescent="0.25">
      <c r="B129" s="21" t="s">
        <v>121</v>
      </c>
      <c r="C129" s="53">
        <v>629461.6</v>
      </c>
      <c r="D129" s="43">
        <v>536074.31999999995</v>
      </c>
      <c r="E129" s="43">
        <v>93387.28</v>
      </c>
      <c r="F129" s="43">
        <v>536074.31999999995</v>
      </c>
      <c r="G129" s="43">
        <v>0</v>
      </c>
      <c r="H129" s="22">
        <v>100</v>
      </c>
    </row>
    <row r="130" spans="2:8" ht="22.5" customHeight="1" x14ac:dyDescent="0.25">
      <c r="B130" s="21" t="s">
        <v>122</v>
      </c>
      <c r="C130" s="53">
        <v>37685</v>
      </c>
      <c r="D130" s="43">
        <v>37685</v>
      </c>
      <c r="E130" s="43">
        <v>0</v>
      </c>
      <c r="F130" s="43">
        <v>27764.84</v>
      </c>
      <c r="G130" s="43">
        <v>9326</v>
      </c>
      <c r="H130" s="22">
        <v>73.676104550882314</v>
      </c>
    </row>
    <row r="131" spans="2:8" ht="22.5" customHeight="1" x14ac:dyDescent="0.25">
      <c r="B131" s="21" t="s">
        <v>130</v>
      </c>
      <c r="C131" s="53">
        <v>15000</v>
      </c>
      <c r="D131" s="43">
        <v>15000</v>
      </c>
      <c r="E131" s="43">
        <v>0</v>
      </c>
      <c r="F131" s="43">
        <v>12000</v>
      </c>
      <c r="G131" s="43">
        <v>0</v>
      </c>
      <c r="H131" s="22">
        <v>80</v>
      </c>
    </row>
    <row r="132" spans="2:8" ht="22.5" customHeight="1" x14ac:dyDescent="0.25">
      <c r="B132" s="21" t="s">
        <v>131</v>
      </c>
      <c r="C132" s="53">
        <v>100000</v>
      </c>
      <c r="D132" s="43">
        <v>100000</v>
      </c>
      <c r="E132" s="43">
        <v>0</v>
      </c>
      <c r="F132" s="43">
        <v>100000</v>
      </c>
      <c r="G132" s="43">
        <v>0</v>
      </c>
      <c r="H132" s="22">
        <v>100</v>
      </c>
    </row>
    <row r="133" spans="2:8" ht="22.5" customHeight="1" x14ac:dyDescent="0.25">
      <c r="B133" s="21" t="s">
        <v>14</v>
      </c>
      <c r="C133" s="53">
        <v>1398314</v>
      </c>
      <c r="D133" s="43">
        <v>1185122.5</v>
      </c>
      <c r="E133" s="43">
        <v>213191.5</v>
      </c>
      <c r="F133" s="43">
        <v>440292.12</v>
      </c>
      <c r="G133" s="43">
        <v>89792.9</v>
      </c>
      <c r="H133" s="22">
        <v>37.151612597010015</v>
      </c>
    </row>
    <row r="134" spans="2:8" ht="22.5" customHeight="1" x14ac:dyDescent="0.25">
      <c r="B134" s="21" t="s">
        <v>120</v>
      </c>
      <c r="C134" s="53">
        <v>16000</v>
      </c>
      <c r="D134" s="43">
        <v>16000</v>
      </c>
      <c r="E134" s="43">
        <v>0</v>
      </c>
      <c r="F134" s="43">
        <v>7406.4</v>
      </c>
      <c r="G134" s="43">
        <v>0</v>
      </c>
      <c r="H134" s="22">
        <v>46.29</v>
      </c>
    </row>
    <row r="135" spans="2:8" ht="22.5" customHeight="1" x14ac:dyDescent="0.25">
      <c r="B135" s="21" t="s">
        <v>122</v>
      </c>
      <c r="C135" s="53">
        <v>6000</v>
      </c>
      <c r="D135" s="43">
        <v>6000</v>
      </c>
      <c r="E135" s="43">
        <v>0</v>
      </c>
      <c r="F135" s="43">
        <v>4656.3999999999996</v>
      </c>
      <c r="G135" s="43">
        <v>0</v>
      </c>
      <c r="H135" s="22">
        <v>77.606666666666655</v>
      </c>
    </row>
    <row r="136" spans="2:8" ht="22.5" customHeight="1" x14ac:dyDescent="0.25">
      <c r="B136" s="21" t="s">
        <v>131</v>
      </c>
      <c r="C136" s="53">
        <v>10000</v>
      </c>
      <c r="D136" s="43">
        <v>10000</v>
      </c>
      <c r="E136" s="43">
        <v>0</v>
      </c>
      <c r="F136" s="43">
        <v>2750</v>
      </c>
      <c r="G136" s="43">
        <v>0</v>
      </c>
      <c r="H136" s="22">
        <v>27.5</v>
      </c>
    </row>
    <row r="137" spans="2:8" ht="22.5" customHeight="1" x14ac:dyDescent="0.25">
      <c r="B137" s="21" t="s">
        <v>124</v>
      </c>
      <c r="C137" s="53">
        <v>150000</v>
      </c>
      <c r="D137" s="43">
        <v>150000</v>
      </c>
      <c r="E137" s="43">
        <v>0</v>
      </c>
      <c r="F137" s="43">
        <v>0</v>
      </c>
      <c r="G137" s="43">
        <v>0</v>
      </c>
      <c r="H137" s="22">
        <v>0</v>
      </c>
    </row>
    <row r="138" spans="2:8" ht="22.5" customHeight="1" x14ac:dyDescent="0.25">
      <c r="B138" s="21" t="s">
        <v>122</v>
      </c>
      <c r="C138" s="53">
        <v>150000</v>
      </c>
      <c r="D138" s="43">
        <v>150000</v>
      </c>
      <c r="E138" s="43">
        <v>0</v>
      </c>
      <c r="F138" s="43">
        <v>0</v>
      </c>
      <c r="G138" s="43">
        <v>0</v>
      </c>
      <c r="H138" s="22">
        <v>0</v>
      </c>
    </row>
    <row r="139" spans="2:8" ht="22.5" customHeight="1" x14ac:dyDescent="0.25">
      <c r="B139" s="21" t="s">
        <v>127</v>
      </c>
      <c r="C139" s="53">
        <v>11500</v>
      </c>
      <c r="D139" s="43">
        <v>11500</v>
      </c>
      <c r="E139" s="43">
        <v>0</v>
      </c>
      <c r="F139" s="43">
        <v>743.2</v>
      </c>
      <c r="G139" s="43">
        <v>0</v>
      </c>
      <c r="H139" s="22">
        <v>6.4626086956521736</v>
      </c>
    </row>
    <row r="140" spans="2:8" ht="22.5" customHeight="1" x14ac:dyDescent="0.25">
      <c r="B140" s="21" t="s">
        <v>122</v>
      </c>
      <c r="C140" s="53">
        <v>11500</v>
      </c>
      <c r="D140" s="43">
        <v>11500</v>
      </c>
      <c r="E140" s="43">
        <v>0</v>
      </c>
      <c r="F140" s="43">
        <v>743.2</v>
      </c>
      <c r="G140" s="43">
        <v>0</v>
      </c>
      <c r="H140" s="22">
        <v>6.4626086956521736</v>
      </c>
    </row>
    <row r="141" spans="2:8" ht="22.5" customHeight="1" x14ac:dyDescent="0.25">
      <c r="B141" s="21" t="s">
        <v>128</v>
      </c>
      <c r="C141" s="53">
        <v>120000</v>
      </c>
      <c r="D141" s="43">
        <v>120000</v>
      </c>
      <c r="E141" s="43">
        <v>0</v>
      </c>
      <c r="F141" s="43">
        <v>32500</v>
      </c>
      <c r="G141" s="43">
        <v>0</v>
      </c>
      <c r="H141" s="22">
        <v>27.083333333333332</v>
      </c>
    </row>
    <row r="142" spans="2:8" ht="22.5" customHeight="1" x14ac:dyDescent="0.25">
      <c r="B142" s="21" t="s">
        <v>131</v>
      </c>
      <c r="C142" s="53">
        <v>120000</v>
      </c>
      <c r="D142" s="43">
        <v>120000</v>
      </c>
      <c r="E142" s="43">
        <v>0</v>
      </c>
      <c r="F142" s="43">
        <v>32500</v>
      </c>
      <c r="G142" s="43">
        <v>0</v>
      </c>
      <c r="H142" s="22">
        <v>27.083333333333332</v>
      </c>
    </row>
    <row r="143" spans="2:8" ht="22.5" customHeight="1" x14ac:dyDescent="0.25">
      <c r="B143" s="21" t="s">
        <v>129</v>
      </c>
      <c r="C143" s="53">
        <v>508000</v>
      </c>
      <c r="D143" s="43">
        <v>438000</v>
      </c>
      <c r="E143" s="43">
        <v>70000</v>
      </c>
      <c r="F143" s="43">
        <v>285055.49</v>
      </c>
      <c r="G143" s="43">
        <v>3615.73</v>
      </c>
      <c r="H143" s="22">
        <v>65.081162100456623</v>
      </c>
    </row>
    <row r="144" spans="2:8" ht="22.5" customHeight="1" x14ac:dyDescent="0.25">
      <c r="B144" s="21" t="s">
        <v>122</v>
      </c>
      <c r="C144" s="53">
        <v>105000</v>
      </c>
      <c r="D144" s="43">
        <v>105000</v>
      </c>
      <c r="E144" s="43">
        <v>0</v>
      </c>
      <c r="F144" s="43">
        <v>100094.68</v>
      </c>
      <c r="G144" s="43">
        <v>3615.73</v>
      </c>
      <c r="H144" s="22">
        <v>95.328266666666664</v>
      </c>
    </row>
    <row r="145" spans="2:8" ht="22.5" customHeight="1" x14ac:dyDescent="0.25">
      <c r="B145" s="21" t="s">
        <v>130</v>
      </c>
      <c r="C145" s="53">
        <v>160000</v>
      </c>
      <c r="D145" s="43">
        <v>160000</v>
      </c>
      <c r="E145" s="43">
        <v>0</v>
      </c>
      <c r="F145" s="43">
        <v>79579.28</v>
      </c>
      <c r="G145" s="43">
        <v>0</v>
      </c>
      <c r="H145" s="22">
        <v>49.737050000000004</v>
      </c>
    </row>
    <row r="146" spans="2:8" ht="22.5" customHeight="1" x14ac:dyDescent="0.25">
      <c r="B146" s="21" t="s">
        <v>131</v>
      </c>
      <c r="C146" s="53">
        <v>173000</v>
      </c>
      <c r="D146" s="43">
        <v>173000</v>
      </c>
      <c r="E146" s="43">
        <v>0</v>
      </c>
      <c r="F146" s="43">
        <v>105381.53</v>
      </c>
      <c r="G146" s="43">
        <v>0</v>
      </c>
      <c r="H146" s="22">
        <v>60.914179190751447</v>
      </c>
    </row>
    <row r="147" spans="2:8" ht="22.5" customHeight="1" x14ac:dyDescent="0.25">
      <c r="B147" s="21" t="s">
        <v>133</v>
      </c>
      <c r="C147" s="53">
        <v>70000</v>
      </c>
      <c r="D147" s="43">
        <v>0</v>
      </c>
      <c r="E147" s="43">
        <v>70000</v>
      </c>
      <c r="F147" s="43">
        <v>0</v>
      </c>
      <c r="G147" s="43">
        <v>0</v>
      </c>
      <c r="H147" s="22">
        <v>0</v>
      </c>
    </row>
    <row r="148" spans="2:8" ht="22.5" customHeight="1" x14ac:dyDescent="0.25">
      <c r="B148" s="23" t="s">
        <v>154</v>
      </c>
      <c r="C148" s="55">
        <v>50000</v>
      </c>
      <c r="D148" s="46">
        <v>0</v>
      </c>
      <c r="E148" s="46">
        <v>50000</v>
      </c>
      <c r="F148" s="46">
        <v>0</v>
      </c>
      <c r="G148" s="46">
        <v>0</v>
      </c>
      <c r="H148" s="22">
        <v>0</v>
      </c>
    </row>
    <row r="149" spans="2:8" ht="22.5" customHeight="1" x14ac:dyDescent="0.25">
      <c r="B149" s="23" t="s">
        <v>155</v>
      </c>
      <c r="C149" s="55">
        <v>20000</v>
      </c>
      <c r="D149" s="46">
        <v>0</v>
      </c>
      <c r="E149" s="46">
        <v>20000</v>
      </c>
      <c r="F149" s="46">
        <v>0</v>
      </c>
      <c r="G149" s="46">
        <v>0</v>
      </c>
      <c r="H149" s="22">
        <v>0</v>
      </c>
    </row>
    <row r="150" spans="2:8" ht="22.5" customHeight="1" x14ac:dyDescent="0.25">
      <c r="B150" s="21" t="s">
        <v>132</v>
      </c>
      <c r="C150" s="53">
        <v>224314</v>
      </c>
      <c r="D150" s="43">
        <v>181532.86</v>
      </c>
      <c r="E150" s="43">
        <v>42781.14</v>
      </c>
      <c r="F150" s="43">
        <v>0</v>
      </c>
      <c r="G150" s="43">
        <v>20000</v>
      </c>
      <c r="H150" s="22">
        <v>0</v>
      </c>
    </row>
    <row r="151" spans="2:8" ht="22.5" customHeight="1" x14ac:dyDescent="0.25">
      <c r="B151" s="21" t="s">
        <v>122</v>
      </c>
      <c r="C151" s="53">
        <v>110000</v>
      </c>
      <c r="D151" s="43">
        <v>110000</v>
      </c>
      <c r="E151" s="43">
        <v>0</v>
      </c>
      <c r="F151" s="43">
        <v>0</v>
      </c>
      <c r="G151" s="43">
        <v>0</v>
      </c>
      <c r="H151" s="22">
        <v>0</v>
      </c>
    </row>
    <row r="152" spans="2:8" ht="22.5" customHeight="1" x14ac:dyDescent="0.25">
      <c r="B152" s="21" t="s">
        <v>133</v>
      </c>
      <c r="C152" s="53">
        <v>114314</v>
      </c>
      <c r="D152" s="43">
        <v>71532.86</v>
      </c>
      <c r="E152" s="43">
        <v>42781.14</v>
      </c>
      <c r="F152" s="43">
        <v>0</v>
      </c>
      <c r="G152" s="43">
        <v>20000</v>
      </c>
      <c r="H152" s="22">
        <v>0</v>
      </c>
    </row>
    <row r="153" spans="2:8" ht="22.5" customHeight="1" x14ac:dyDescent="0.25">
      <c r="B153" s="23" t="s">
        <v>156</v>
      </c>
      <c r="C153" s="55">
        <v>20000</v>
      </c>
      <c r="D153" s="46">
        <v>20000</v>
      </c>
      <c r="E153" s="46">
        <v>0</v>
      </c>
      <c r="F153" s="46">
        <v>0</v>
      </c>
      <c r="G153" s="46">
        <v>20000</v>
      </c>
      <c r="H153" s="22">
        <v>0</v>
      </c>
    </row>
    <row r="154" spans="2:8" ht="22.5" customHeight="1" x14ac:dyDescent="0.25">
      <c r="B154" s="23" t="s">
        <v>140</v>
      </c>
      <c r="C154" s="55">
        <v>94314</v>
      </c>
      <c r="D154" s="46">
        <v>51532.86</v>
      </c>
      <c r="E154" s="46">
        <v>42781.14</v>
      </c>
      <c r="F154" s="46">
        <v>0</v>
      </c>
      <c r="G154" s="46">
        <v>0</v>
      </c>
      <c r="H154" s="22">
        <v>0</v>
      </c>
    </row>
    <row r="155" spans="2:8" ht="22.5" customHeight="1" x14ac:dyDescent="0.25">
      <c r="B155" s="21" t="s">
        <v>142</v>
      </c>
      <c r="C155" s="53">
        <v>170000</v>
      </c>
      <c r="D155" s="43">
        <v>133589.64000000001</v>
      </c>
      <c r="E155" s="43">
        <v>36410.36</v>
      </c>
      <c r="F155" s="43">
        <v>31396</v>
      </c>
      <c r="G155" s="43">
        <v>66177.17</v>
      </c>
      <c r="H155" s="22">
        <v>23.501822446710687</v>
      </c>
    </row>
    <row r="156" spans="2:8" ht="22.5" customHeight="1" x14ac:dyDescent="0.25">
      <c r="B156" s="21" t="s">
        <v>131</v>
      </c>
      <c r="C156" s="53">
        <v>170000</v>
      </c>
      <c r="D156" s="43">
        <v>133589.64000000001</v>
      </c>
      <c r="E156" s="43">
        <v>36410.36</v>
      </c>
      <c r="F156" s="43">
        <v>31396</v>
      </c>
      <c r="G156" s="43">
        <v>66177.17</v>
      </c>
      <c r="H156" s="22">
        <v>23.501822446710687</v>
      </c>
    </row>
    <row r="157" spans="2:8" ht="22.5" customHeight="1" x14ac:dyDescent="0.25">
      <c r="B157" s="21" t="s">
        <v>145</v>
      </c>
      <c r="C157" s="53">
        <v>20000</v>
      </c>
      <c r="D157" s="43">
        <v>20000</v>
      </c>
      <c r="E157" s="43">
        <v>0</v>
      </c>
      <c r="F157" s="43">
        <v>18441.03</v>
      </c>
      <c r="G157" s="43">
        <v>0</v>
      </c>
      <c r="H157" s="22">
        <v>92.205150000000003</v>
      </c>
    </row>
    <row r="158" spans="2:8" ht="22.5" customHeight="1" x14ac:dyDescent="0.25">
      <c r="B158" s="21" t="s">
        <v>122</v>
      </c>
      <c r="C158" s="53">
        <v>20000</v>
      </c>
      <c r="D158" s="43">
        <v>20000</v>
      </c>
      <c r="E158" s="43">
        <v>0</v>
      </c>
      <c r="F158" s="43">
        <v>18441.03</v>
      </c>
      <c r="G158" s="43">
        <v>0</v>
      </c>
      <c r="H158" s="22">
        <v>92.205150000000003</v>
      </c>
    </row>
    <row r="159" spans="2:8" ht="22.5" customHeight="1" x14ac:dyDescent="0.25">
      <c r="B159" s="21" t="s">
        <v>146</v>
      </c>
      <c r="C159" s="53">
        <v>100000</v>
      </c>
      <c r="D159" s="43">
        <v>100000</v>
      </c>
      <c r="E159" s="43">
        <v>0</v>
      </c>
      <c r="F159" s="43">
        <v>64400</v>
      </c>
      <c r="G159" s="43">
        <v>0</v>
      </c>
      <c r="H159" s="22">
        <v>64.400000000000006</v>
      </c>
    </row>
    <row r="160" spans="2:8" ht="22.5" customHeight="1" x14ac:dyDescent="0.25">
      <c r="B160" s="21" t="s">
        <v>131</v>
      </c>
      <c r="C160" s="53">
        <v>100000</v>
      </c>
      <c r="D160" s="43">
        <v>100000</v>
      </c>
      <c r="E160" s="43">
        <v>0</v>
      </c>
      <c r="F160" s="43">
        <v>64400</v>
      </c>
      <c r="G160" s="43">
        <v>0</v>
      </c>
      <c r="H160" s="22">
        <v>64.400000000000006</v>
      </c>
    </row>
    <row r="161" spans="2:8" ht="22.5" customHeight="1" x14ac:dyDescent="0.25">
      <c r="B161" s="21" t="s">
        <v>147</v>
      </c>
      <c r="C161" s="53">
        <v>14000</v>
      </c>
      <c r="D161" s="43">
        <v>0</v>
      </c>
      <c r="E161" s="43">
        <v>14000</v>
      </c>
      <c r="F161" s="43">
        <v>0</v>
      </c>
      <c r="G161" s="43">
        <v>0</v>
      </c>
      <c r="H161" s="22">
        <v>0</v>
      </c>
    </row>
    <row r="162" spans="2:8" ht="22.5" customHeight="1" x14ac:dyDescent="0.25">
      <c r="B162" s="21" t="s">
        <v>121</v>
      </c>
      <c r="C162" s="53">
        <v>14000</v>
      </c>
      <c r="D162" s="43">
        <v>0</v>
      </c>
      <c r="E162" s="43">
        <v>14000</v>
      </c>
      <c r="F162" s="43">
        <v>0</v>
      </c>
      <c r="G162" s="43">
        <v>0</v>
      </c>
      <c r="H162" s="22">
        <v>0</v>
      </c>
    </row>
    <row r="163" spans="2:8" ht="22.5" customHeight="1" x14ac:dyDescent="0.25">
      <c r="B163" s="21" t="s">
        <v>148</v>
      </c>
      <c r="C163" s="53">
        <v>3000</v>
      </c>
      <c r="D163" s="43">
        <v>3000</v>
      </c>
      <c r="E163" s="43">
        <v>0</v>
      </c>
      <c r="F163" s="43">
        <v>350</v>
      </c>
      <c r="G163" s="43">
        <v>0</v>
      </c>
      <c r="H163" s="22">
        <v>11.666666666666666</v>
      </c>
    </row>
    <row r="164" spans="2:8" ht="22.5" customHeight="1" x14ac:dyDescent="0.25">
      <c r="B164" s="21" t="s">
        <v>131</v>
      </c>
      <c r="C164" s="53">
        <v>3000</v>
      </c>
      <c r="D164" s="43">
        <v>3000</v>
      </c>
      <c r="E164" s="43">
        <v>0</v>
      </c>
      <c r="F164" s="43">
        <v>350</v>
      </c>
      <c r="G164" s="43">
        <v>0</v>
      </c>
      <c r="H164" s="22">
        <v>11.666666666666666</v>
      </c>
    </row>
    <row r="165" spans="2:8" ht="22.5" customHeight="1" x14ac:dyDescent="0.25">
      <c r="B165" s="21" t="s">
        <v>151</v>
      </c>
      <c r="C165" s="53">
        <v>7500</v>
      </c>
      <c r="D165" s="43">
        <v>7500</v>
      </c>
      <c r="E165" s="43">
        <v>0</v>
      </c>
      <c r="F165" s="43">
        <v>0</v>
      </c>
      <c r="G165" s="43">
        <v>0</v>
      </c>
      <c r="H165" s="22">
        <v>0</v>
      </c>
    </row>
    <row r="166" spans="2:8" ht="22.5" customHeight="1" x14ac:dyDescent="0.25">
      <c r="B166" s="21" t="s">
        <v>122</v>
      </c>
      <c r="C166" s="53">
        <v>7500</v>
      </c>
      <c r="D166" s="43">
        <v>7500</v>
      </c>
      <c r="E166" s="43">
        <v>0</v>
      </c>
      <c r="F166" s="43">
        <v>0</v>
      </c>
      <c r="G166" s="43">
        <v>0</v>
      </c>
      <c r="H166" s="22">
        <v>0</v>
      </c>
    </row>
    <row r="167" spans="2:8" ht="22.5" customHeight="1" x14ac:dyDescent="0.25">
      <c r="B167" s="21" t="s">
        <v>152</v>
      </c>
      <c r="C167" s="53">
        <v>4000</v>
      </c>
      <c r="D167" s="43">
        <v>4000</v>
      </c>
      <c r="E167" s="43">
        <v>0</v>
      </c>
      <c r="F167" s="43">
        <v>0</v>
      </c>
      <c r="G167" s="43">
        <v>0</v>
      </c>
      <c r="H167" s="22">
        <v>0</v>
      </c>
    </row>
    <row r="168" spans="2:8" ht="22.5" customHeight="1" x14ac:dyDescent="0.25">
      <c r="B168" s="21" t="s">
        <v>131</v>
      </c>
      <c r="C168" s="53">
        <v>4000</v>
      </c>
      <c r="D168" s="43">
        <v>4000</v>
      </c>
      <c r="E168" s="43">
        <v>0</v>
      </c>
      <c r="F168" s="43">
        <v>0</v>
      </c>
      <c r="G168" s="43">
        <v>0</v>
      </c>
      <c r="H168" s="22">
        <v>0</v>
      </c>
    </row>
    <row r="169" spans="2:8" ht="22.5" customHeight="1" x14ac:dyDescent="0.25">
      <c r="B169" s="21" t="s">
        <v>153</v>
      </c>
      <c r="C169" s="53">
        <v>50000</v>
      </c>
      <c r="D169" s="43">
        <v>0</v>
      </c>
      <c r="E169" s="43">
        <v>50000</v>
      </c>
      <c r="F169" s="43">
        <v>0</v>
      </c>
      <c r="G169" s="43">
        <v>0</v>
      </c>
      <c r="H169" s="22">
        <v>0</v>
      </c>
    </row>
    <row r="170" spans="2:8" ht="22.5" customHeight="1" x14ac:dyDescent="0.25">
      <c r="B170" s="21" t="s">
        <v>121</v>
      </c>
      <c r="C170" s="53">
        <v>50000</v>
      </c>
      <c r="D170" s="43">
        <v>0</v>
      </c>
      <c r="E170" s="43">
        <v>50000</v>
      </c>
      <c r="F170" s="43">
        <v>0</v>
      </c>
      <c r="G170" s="43">
        <v>0</v>
      </c>
      <c r="H170" s="22">
        <v>0</v>
      </c>
    </row>
    <row r="171" spans="2:8" ht="22.5" customHeight="1" x14ac:dyDescent="0.25">
      <c r="B171" s="21" t="s">
        <v>15</v>
      </c>
      <c r="C171" s="53">
        <v>384449.7</v>
      </c>
      <c r="D171" s="43">
        <v>384449.7</v>
      </c>
      <c r="E171" s="43">
        <v>0</v>
      </c>
      <c r="F171" s="43">
        <v>266848.96999999997</v>
      </c>
      <c r="G171" s="43">
        <v>103085.34</v>
      </c>
      <c r="H171" s="22">
        <v>69.410632912446005</v>
      </c>
    </row>
    <row r="172" spans="2:8" ht="22.5" customHeight="1" x14ac:dyDescent="0.25">
      <c r="B172" s="21" t="s">
        <v>147</v>
      </c>
      <c r="C172" s="53">
        <v>384449.7</v>
      </c>
      <c r="D172" s="43">
        <v>384449.7</v>
      </c>
      <c r="E172" s="43">
        <v>0</v>
      </c>
      <c r="F172" s="43">
        <v>266848.96999999997</v>
      </c>
      <c r="G172" s="43">
        <v>103085.34</v>
      </c>
      <c r="H172" s="22">
        <v>69.410632912446005</v>
      </c>
    </row>
    <row r="173" spans="2:8" ht="22.5" customHeight="1" x14ac:dyDescent="0.25">
      <c r="B173" s="21" t="s">
        <v>133</v>
      </c>
      <c r="C173" s="53">
        <v>384449.7</v>
      </c>
      <c r="D173" s="43">
        <v>384449.7</v>
      </c>
      <c r="E173" s="43">
        <v>0</v>
      </c>
      <c r="F173" s="43">
        <v>266848.96999999997</v>
      </c>
      <c r="G173" s="43">
        <v>103085.34</v>
      </c>
      <c r="H173" s="22">
        <v>69.410632912446005</v>
      </c>
    </row>
    <row r="174" spans="2:8" ht="22.5" customHeight="1" x14ac:dyDescent="0.25">
      <c r="B174" s="23" t="s">
        <v>157</v>
      </c>
      <c r="C174" s="55">
        <v>384449.7</v>
      </c>
      <c r="D174" s="46">
        <v>384449.7</v>
      </c>
      <c r="E174" s="46">
        <v>0</v>
      </c>
      <c r="F174" s="46">
        <v>266848.96999999997</v>
      </c>
      <c r="G174" s="46">
        <v>103085.34</v>
      </c>
      <c r="H174" s="22">
        <v>69.410632912446005</v>
      </c>
    </row>
    <row r="175" spans="2:8" ht="22.5" customHeight="1" x14ac:dyDescent="0.25">
      <c r="B175" s="21" t="s">
        <v>16</v>
      </c>
      <c r="C175" s="53">
        <v>700</v>
      </c>
      <c r="D175" s="43">
        <v>700</v>
      </c>
      <c r="E175" s="43">
        <v>0</v>
      </c>
      <c r="F175" s="43">
        <v>0</v>
      </c>
      <c r="G175" s="43">
        <v>0</v>
      </c>
      <c r="H175" s="22">
        <v>0</v>
      </c>
    </row>
    <row r="176" spans="2:8" ht="22.5" customHeight="1" x14ac:dyDescent="0.25">
      <c r="B176" s="21" t="s">
        <v>132</v>
      </c>
      <c r="C176" s="53">
        <v>700</v>
      </c>
      <c r="D176" s="43">
        <v>700</v>
      </c>
      <c r="E176" s="43">
        <v>0</v>
      </c>
      <c r="F176" s="43">
        <v>0</v>
      </c>
      <c r="G176" s="43">
        <v>0</v>
      </c>
      <c r="H176" s="22">
        <v>0</v>
      </c>
    </row>
    <row r="177" spans="2:8" ht="22.5" customHeight="1" x14ac:dyDescent="0.25">
      <c r="B177" s="21" t="s">
        <v>133</v>
      </c>
      <c r="C177" s="53">
        <v>700</v>
      </c>
      <c r="D177" s="43">
        <v>700</v>
      </c>
      <c r="E177" s="43">
        <v>0</v>
      </c>
      <c r="F177" s="43">
        <v>0</v>
      </c>
      <c r="G177" s="43">
        <v>0</v>
      </c>
      <c r="H177" s="22">
        <v>0</v>
      </c>
    </row>
    <row r="178" spans="2:8" ht="22.5" customHeight="1" x14ac:dyDescent="0.25">
      <c r="B178" s="23" t="s">
        <v>158</v>
      </c>
      <c r="C178" s="55">
        <v>700</v>
      </c>
      <c r="D178" s="46">
        <v>700</v>
      </c>
      <c r="E178" s="46">
        <v>0</v>
      </c>
      <c r="F178" s="46">
        <v>0</v>
      </c>
      <c r="G178" s="46">
        <v>0</v>
      </c>
      <c r="H178" s="22">
        <v>0</v>
      </c>
    </row>
    <row r="179" spans="2:8" ht="22.5" customHeight="1" x14ac:dyDescent="0.25">
      <c r="B179" s="21" t="s">
        <v>17</v>
      </c>
      <c r="C179" s="53">
        <v>19881.5</v>
      </c>
      <c r="D179" s="43">
        <v>19881.5</v>
      </c>
      <c r="E179" s="43">
        <v>0</v>
      </c>
      <c r="F179" s="43">
        <v>19081.5</v>
      </c>
      <c r="G179" s="43">
        <v>800</v>
      </c>
      <c r="H179" s="22">
        <v>95.976158740537684</v>
      </c>
    </row>
    <row r="180" spans="2:8" ht="22.5" customHeight="1" x14ac:dyDescent="0.25">
      <c r="B180" s="21" t="s">
        <v>152</v>
      </c>
      <c r="C180" s="53">
        <v>19881.5</v>
      </c>
      <c r="D180" s="43">
        <v>19881.5</v>
      </c>
      <c r="E180" s="43">
        <v>0</v>
      </c>
      <c r="F180" s="43">
        <v>19081.5</v>
      </c>
      <c r="G180" s="43">
        <v>800</v>
      </c>
      <c r="H180" s="22">
        <v>95.976158740537684</v>
      </c>
    </row>
    <row r="181" spans="2:8" ht="22.5" customHeight="1" x14ac:dyDescent="0.25">
      <c r="B181" s="21" t="s">
        <v>122</v>
      </c>
      <c r="C181" s="53">
        <v>19881.5</v>
      </c>
      <c r="D181" s="43">
        <v>19881.5</v>
      </c>
      <c r="E181" s="43">
        <v>0</v>
      </c>
      <c r="F181" s="43">
        <v>19081.5</v>
      </c>
      <c r="G181" s="43">
        <v>800</v>
      </c>
      <c r="H181" s="22">
        <v>95.976158740537684</v>
      </c>
    </row>
    <row r="182" spans="2:8" ht="22.5" customHeight="1" x14ac:dyDescent="0.25">
      <c r="B182" s="23" t="s">
        <v>159</v>
      </c>
      <c r="C182" s="55">
        <v>19881.5</v>
      </c>
      <c r="D182" s="46">
        <v>19881.5</v>
      </c>
      <c r="E182" s="46">
        <v>0</v>
      </c>
      <c r="F182" s="46">
        <v>19081.5</v>
      </c>
      <c r="G182" s="46">
        <v>800</v>
      </c>
      <c r="H182" s="22">
        <v>95.976158740537684</v>
      </c>
    </row>
    <row r="183" spans="2:8" ht="22.5" customHeight="1" x14ac:dyDescent="0.25">
      <c r="B183" s="21" t="s">
        <v>18</v>
      </c>
      <c r="C183" s="53">
        <v>8.1199999999999992</v>
      </c>
      <c r="D183" s="43">
        <v>8.1199999999999992</v>
      </c>
      <c r="E183" s="43">
        <v>0</v>
      </c>
      <c r="F183" s="43">
        <v>0</v>
      </c>
      <c r="G183" s="43">
        <v>0</v>
      </c>
      <c r="H183" s="22">
        <v>0</v>
      </c>
    </row>
    <row r="184" spans="2:8" ht="22.5" customHeight="1" x14ac:dyDescent="0.25">
      <c r="B184" s="21" t="s">
        <v>132</v>
      </c>
      <c r="C184" s="53">
        <v>8.1199999999999992</v>
      </c>
      <c r="D184" s="43">
        <v>8.1199999999999992</v>
      </c>
      <c r="E184" s="43">
        <v>0</v>
      </c>
      <c r="F184" s="43">
        <v>0</v>
      </c>
      <c r="G184" s="43">
        <v>0</v>
      </c>
      <c r="H184" s="22">
        <v>0</v>
      </c>
    </row>
    <row r="185" spans="2:8" ht="22.5" customHeight="1" x14ac:dyDescent="0.25">
      <c r="B185" s="21" t="s">
        <v>133</v>
      </c>
      <c r="C185" s="53">
        <v>8.1199999999999992</v>
      </c>
      <c r="D185" s="43">
        <v>8.1199999999999992</v>
      </c>
      <c r="E185" s="43">
        <v>0</v>
      </c>
      <c r="F185" s="43">
        <v>0</v>
      </c>
      <c r="G185" s="43">
        <v>0</v>
      </c>
      <c r="H185" s="22">
        <v>0</v>
      </c>
    </row>
    <row r="186" spans="2:8" ht="22.5" customHeight="1" x14ac:dyDescent="0.25">
      <c r="B186" s="23" t="s">
        <v>160</v>
      </c>
      <c r="C186" s="55">
        <v>8.1199999999999992</v>
      </c>
      <c r="D186" s="46">
        <v>8.1199999999999992</v>
      </c>
      <c r="E186" s="46">
        <v>0</v>
      </c>
      <c r="F186" s="46">
        <v>0</v>
      </c>
      <c r="G186" s="46">
        <v>0</v>
      </c>
      <c r="H186" s="22">
        <v>0</v>
      </c>
    </row>
    <row r="187" spans="2:8" ht="22.5" customHeight="1" x14ac:dyDescent="0.25">
      <c r="B187" s="21" t="s">
        <v>19</v>
      </c>
      <c r="C187" s="53">
        <v>157.74</v>
      </c>
      <c r="D187" s="43">
        <v>157.74</v>
      </c>
      <c r="E187" s="43">
        <v>0</v>
      </c>
      <c r="F187" s="43">
        <v>0</v>
      </c>
      <c r="G187" s="43">
        <v>0</v>
      </c>
      <c r="H187" s="22">
        <v>0</v>
      </c>
    </row>
    <row r="188" spans="2:8" ht="22.5" customHeight="1" x14ac:dyDescent="0.25">
      <c r="B188" s="21" t="s">
        <v>147</v>
      </c>
      <c r="C188" s="53">
        <v>157.74</v>
      </c>
      <c r="D188" s="43">
        <v>157.74</v>
      </c>
      <c r="E188" s="43">
        <v>0</v>
      </c>
      <c r="F188" s="43">
        <v>0</v>
      </c>
      <c r="G188" s="43">
        <v>0</v>
      </c>
      <c r="H188" s="22">
        <v>0</v>
      </c>
    </row>
    <row r="189" spans="2:8" ht="22.5" customHeight="1" x14ac:dyDescent="0.25">
      <c r="B189" s="21" t="s">
        <v>122</v>
      </c>
      <c r="C189" s="53">
        <v>157.74</v>
      </c>
      <c r="D189" s="43">
        <v>157.74</v>
      </c>
      <c r="E189" s="43">
        <v>0</v>
      </c>
      <c r="F189" s="43">
        <v>0</v>
      </c>
      <c r="G189" s="43">
        <v>0</v>
      </c>
      <c r="H189" s="22">
        <v>0</v>
      </c>
    </row>
    <row r="190" spans="2:8" ht="22.5" customHeight="1" x14ac:dyDescent="0.25">
      <c r="B190" s="23" t="s">
        <v>161</v>
      </c>
      <c r="C190" s="55">
        <v>157.74</v>
      </c>
      <c r="D190" s="46">
        <v>157.74</v>
      </c>
      <c r="E190" s="46">
        <v>0</v>
      </c>
      <c r="F190" s="46">
        <v>0</v>
      </c>
      <c r="G190" s="46">
        <v>0</v>
      </c>
      <c r="H190" s="22">
        <v>0</v>
      </c>
    </row>
    <row r="191" spans="2:8" ht="22.5" customHeight="1" x14ac:dyDescent="0.25">
      <c r="B191" s="18" t="s">
        <v>20</v>
      </c>
      <c r="C191" s="56">
        <v>16687028.060000001</v>
      </c>
      <c r="D191" s="24">
        <v>15423183.140000001</v>
      </c>
      <c r="E191" s="24">
        <v>1263844.92</v>
      </c>
      <c r="F191" s="24">
        <v>12774620.98</v>
      </c>
      <c r="G191" s="24">
        <v>1583950.55</v>
      </c>
      <c r="H191" s="17">
        <v>82.827396031296814</v>
      </c>
    </row>
    <row r="197" spans="2:3" ht="40.5" customHeight="1" x14ac:dyDescent="0.25">
      <c r="B197" s="65" t="s">
        <v>112</v>
      </c>
      <c r="C197" s="65"/>
    </row>
    <row r="198" spans="2:3" x14ac:dyDescent="0.25">
      <c r="B198" s="15" t="s">
        <v>114</v>
      </c>
      <c r="C198" s="25" t="s">
        <v>115</v>
      </c>
    </row>
    <row r="199" spans="2:3" x14ac:dyDescent="0.25">
      <c r="B199" s="16" t="s">
        <v>44</v>
      </c>
      <c r="C199" s="26">
        <v>3714813.46</v>
      </c>
    </row>
    <row r="200" spans="2:3" x14ac:dyDescent="0.25">
      <c r="B200" s="16" t="s">
        <v>45</v>
      </c>
      <c r="C200" s="26">
        <v>318338.3</v>
      </c>
    </row>
    <row r="201" spans="2:3" x14ac:dyDescent="0.25">
      <c r="B201" s="16" t="s">
        <v>46</v>
      </c>
      <c r="C201" s="26">
        <v>257694.99</v>
      </c>
    </row>
    <row r="202" spans="2:3" x14ac:dyDescent="0.25">
      <c r="B202" s="16" t="s">
        <v>47</v>
      </c>
      <c r="C202" s="26">
        <v>9419.39</v>
      </c>
    </row>
    <row r="203" spans="2:3" x14ac:dyDescent="0.25">
      <c r="B203" s="16" t="s">
        <v>48</v>
      </c>
      <c r="C203" s="26">
        <v>4850.62</v>
      </c>
    </row>
    <row r="204" spans="2:3" x14ac:dyDescent="0.25">
      <c r="B204" s="16" t="s">
        <v>49</v>
      </c>
      <c r="C204" s="26">
        <v>302382.75</v>
      </c>
    </row>
    <row r="205" spans="2:3" x14ac:dyDescent="0.25">
      <c r="B205" s="16" t="s">
        <v>50</v>
      </c>
      <c r="C205" s="26">
        <v>257694.99</v>
      </c>
    </row>
    <row r="206" spans="2:3" x14ac:dyDescent="0.25">
      <c r="B206" s="16" t="s">
        <v>51</v>
      </c>
      <c r="C206" s="26">
        <v>16113.77</v>
      </c>
    </row>
    <row r="207" spans="2:3" x14ac:dyDescent="0.25">
      <c r="B207" s="16" t="s">
        <v>52</v>
      </c>
      <c r="C207" s="26">
        <v>386547.63</v>
      </c>
    </row>
    <row r="208" spans="2:3" x14ac:dyDescent="0.25">
      <c r="B208" s="16" t="s">
        <v>53</v>
      </c>
      <c r="C208" s="26">
        <v>5945.57</v>
      </c>
    </row>
    <row r="209" spans="2:3" x14ac:dyDescent="0.25">
      <c r="B209" s="16" t="s">
        <v>54</v>
      </c>
      <c r="C209" s="26">
        <v>7299.21</v>
      </c>
    </row>
    <row r="210" spans="2:3" ht="25.5" customHeight="1" x14ac:dyDescent="0.25">
      <c r="B210" s="16" t="s">
        <v>55</v>
      </c>
      <c r="C210" s="26">
        <v>11376.73</v>
      </c>
    </row>
    <row r="211" spans="2:3" ht="25.5" customHeight="1" x14ac:dyDescent="0.25">
      <c r="B211" s="16" t="s">
        <v>56</v>
      </c>
      <c r="C211" s="26">
        <v>110040.13</v>
      </c>
    </row>
    <row r="212" spans="2:3" ht="25.5" customHeight="1" x14ac:dyDescent="0.25">
      <c r="B212" s="16" t="s">
        <v>57</v>
      </c>
      <c r="C212" s="26">
        <v>1410.3</v>
      </c>
    </row>
    <row r="213" spans="2:3" ht="25.5" customHeight="1" x14ac:dyDescent="0.25">
      <c r="B213" s="16" t="s">
        <v>58</v>
      </c>
      <c r="C213" s="26">
        <v>304</v>
      </c>
    </row>
    <row r="214" spans="2:3" ht="25.5" customHeight="1" x14ac:dyDescent="0.25">
      <c r="B214" s="16" t="s">
        <v>59</v>
      </c>
      <c r="C214" s="26">
        <v>9150</v>
      </c>
    </row>
    <row r="215" spans="2:3" ht="25.5" customHeight="1" x14ac:dyDescent="0.25">
      <c r="B215" s="16" t="s">
        <v>60</v>
      </c>
      <c r="C215" s="26">
        <v>2762.6</v>
      </c>
    </row>
    <row r="216" spans="2:3" ht="25.5" customHeight="1" x14ac:dyDescent="0.25">
      <c r="B216" s="16" t="s">
        <v>61</v>
      </c>
      <c r="C216" s="26">
        <v>1052.92</v>
      </c>
    </row>
    <row r="217" spans="2:3" x14ac:dyDescent="0.25">
      <c r="B217" s="16" t="s">
        <v>62</v>
      </c>
      <c r="C217" s="26">
        <f>163074.66+59236.73</f>
        <v>222311.39</v>
      </c>
    </row>
    <row r="218" spans="2:3" x14ac:dyDescent="0.25">
      <c r="B218" s="16" t="s">
        <v>63</v>
      </c>
      <c r="C218" s="26">
        <f>14183.64+20342.55</f>
        <v>34526.19</v>
      </c>
    </row>
    <row r="219" spans="2:3" x14ac:dyDescent="0.25">
      <c r="B219" s="16" t="s">
        <v>64</v>
      </c>
      <c r="C219" s="26">
        <v>4968</v>
      </c>
    </row>
    <row r="220" spans="2:3" x14ac:dyDescent="0.25">
      <c r="B220" s="16" t="s">
        <v>65</v>
      </c>
      <c r="C220" s="26">
        <v>1043.27</v>
      </c>
    </row>
    <row r="221" spans="2:3" x14ac:dyDescent="0.25">
      <c r="B221" s="16" t="s">
        <v>66</v>
      </c>
      <c r="C221" s="26">
        <v>583.20000000000005</v>
      </c>
    </row>
    <row r="222" spans="2:3" x14ac:dyDescent="0.25">
      <c r="B222" s="16" t="s">
        <v>67</v>
      </c>
      <c r="C222" s="26">
        <v>13404.38</v>
      </c>
    </row>
    <row r="223" spans="2:3" x14ac:dyDescent="0.25">
      <c r="B223" s="16" t="s">
        <v>68</v>
      </c>
      <c r="C223" s="26">
        <v>1400</v>
      </c>
    </row>
    <row r="224" spans="2:3" x14ac:dyDescent="0.25">
      <c r="B224" s="16" t="s">
        <v>69</v>
      </c>
      <c r="C224" s="26">
        <v>1760</v>
      </c>
    </row>
    <row r="225" spans="2:3" ht="29.25" customHeight="1" x14ac:dyDescent="0.25">
      <c r="B225" s="16" t="s">
        <v>70</v>
      </c>
      <c r="C225" s="26">
        <f>196400.66+6564.65</f>
        <v>202965.31</v>
      </c>
    </row>
    <row r="226" spans="2:3" x14ac:dyDescent="0.25">
      <c r="B226" s="16" t="s">
        <v>71</v>
      </c>
      <c r="C226" s="26">
        <v>3735.94</v>
      </c>
    </row>
    <row r="227" spans="2:3" x14ac:dyDescent="0.25">
      <c r="B227" s="16" t="s">
        <v>72</v>
      </c>
      <c r="C227" s="26">
        <f>329944.46+4136</f>
        <v>334080.46000000002</v>
      </c>
    </row>
    <row r="228" spans="2:3" x14ac:dyDescent="0.25">
      <c r="B228" s="16" t="s">
        <v>73</v>
      </c>
      <c r="C228" s="26">
        <v>11076.71</v>
      </c>
    </row>
    <row r="229" spans="2:3" x14ac:dyDescent="0.25">
      <c r="B229" s="16" t="s">
        <v>74</v>
      </c>
      <c r="C229" s="26">
        <v>4000</v>
      </c>
    </row>
    <row r="230" spans="2:3" x14ac:dyDescent="0.25">
      <c r="B230" s="16" t="s">
        <v>75</v>
      </c>
      <c r="C230" s="26">
        <v>3660</v>
      </c>
    </row>
    <row r="231" spans="2:3" x14ac:dyDescent="0.25">
      <c r="B231" s="16" t="s">
        <v>76</v>
      </c>
      <c r="C231" s="26">
        <v>18423</v>
      </c>
    </row>
    <row r="232" spans="2:3" x14ac:dyDescent="0.25">
      <c r="B232" s="16" t="s">
        <v>77</v>
      </c>
      <c r="C232" s="26">
        <v>15765</v>
      </c>
    </row>
    <row r="233" spans="2:3" x14ac:dyDescent="0.25">
      <c r="B233" s="16" t="s">
        <v>78</v>
      </c>
      <c r="C233" s="26">
        <v>614.70000000000005</v>
      </c>
    </row>
    <row r="234" spans="2:3" x14ac:dyDescent="0.25">
      <c r="B234" s="16" t="s">
        <v>79</v>
      </c>
      <c r="C234" s="26">
        <v>23000.400000000001</v>
      </c>
    </row>
    <row r="235" spans="2:3" ht="30" customHeight="1" x14ac:dyDescent="0.25">
      <c r="B235" s="16" t="s">
        <v>80</v>
      </c>
      <c r="C235" s="26">
        <f>27060.97+1734.1</f>
        <v>28795.07</v>
      </c>
    </row>
    <row r="236" spans="2:3" x14ac:dyDescent="0.25">
      <c r="B236" s="16" t="s">
        <v>81</v>
      </c>
      <c r="C236" s="26">
        <v>27175</v>
      </c>
    </row>
    <row r="237" spans="2:3" x14ac:dyDescent="0.25">
      <c r="B237" s="16" t="s">
        <v>82</v>
      </c>
      <c r="C237" s="26">
        <v>5668.5</v>
      </c>
    </row>
    <row r="238" spans="2:3" x14ac:dyDescent="0.25">
      <c r="B238" s="16" t="s">
        <v>83</v>
      </c>
      <c r="C238" s="26">
        <v>1802.8</v>
      </c>
    </row>
    <row r="239" spans="2:3" ht="24" customHeight="1" x14ac:dyDescent="0.25">
      <c r="B239" s="16" t="s">
        <v>84</v>
      </c>
      <c r="C239" s="26">
        <f>23804.88+4891.19</f>
        <v>28696.07</v>
      </c>
    </row>
    <row r="240" spans="2:3" x14ac:dyDescent="0.25">
      <c r="B240" s="16" t="s">
        <v>85</v>
      </c>
      <c r="C240" s="26">
        <v>1500</v>
      </c>
    </row>
    <row r="241" spans="2:3" x14ac:dyDescent="0.25">
      <c r="B241" s="16" t="s">
        <v>86</v>
      </c>
      <c r="C241" s="26">
        <v>600</v>
      </c>
    </row>
    <row r="242" spans="2:3" x14ac:dyDescent="0.25">
      <c r="B242" s="16" t="s">
        <v>87</v>
      </c>
      <c r="C242" s="26">
        <v>1385</v>
      </c>
    </row>
    <row r="243" spans="2:3" x14ac:dyDescent="0.25">
      <c r="B243" s="16" t="s">
        <v>88</v>
      </c>
      <c r="C243" s="26">
        <f>3843.45+156.89</f>
        <v>4000.3399999999997</v>
      </c>
    </row>
    <row r="244" spans="2:3" x14ac:dyDescent="0.25">
      <c r="B244" s="16" t="s">
        <v>89</v>
      </c>
      <c r="C244" s="26">
        <v>300</v>
      </c>
    </row>
    <row r="245" spans="2:3" x14ac:dyDescent="0.25">
      <c r="B245" s="16" t="s">
        <v>90</v>
      </c>
      <c r="C245" s="26">
        <v>500</v>
      </c>
    </row>
    <row r="246" spans="2:3" x14ac:dyDescent="0.25">
      <c r="B246" s="16" t="s">
        <v>91</v>
      </c>
      <c r="C246" s="26">
        <v>21164</v>
      </c>
    </row>
    <row r="247" spans="2:3" ht="26.25" customHeight="1" x14ac:dyDescent="0.25">
      <c r="B247" s="16" t="s">
        <v>92</v>
      </c>
      <c r="C247" s="26">
        <v>133475.23000000001</v>
      </c>
    </row>
    <row r="248" spans="2:3" x14ac:dyDescent="0.25">
      <c r="B248" s="16" t="s">
        <v>93</v>
      </c>
      <c r="C248" s="26">
        <f>24215.94+19081.5</f>
        <v>43297.440000000002</v>
      </c>
    </row>
    <row r="249" spans="2:3" x14ac:dyDescent="0.25">
      <c r="B249" s="16" t="s">
        <v>94</v>
      </c>
      <c r="C249" s="26">
        <v>4398.16</v>
      </c>
    </row>
    <row r="250" spans="2:3" x14ac:dyDescent="0.25">
      <c r="B250" s="16" t="s">
        <v>95</v>
      </c>
      <c r="C250" s="26">
        <v>79209.25</v>
      </c>
    </row>
    <row r="251" spans="2:3" x14ac:dyDescent="0.25">
      <c r="B251" s="16" t="s">
        <v>96</v>
      </c>
      <c r="C251" s="26">
        <f>303183.29+70555.53</f>
        <v>373738.81999999995</v>
      </c>
    </row>
    <row r="252" spans="2:3" x14ac:dyDescent="0.25">
      <c r="B252" s="16" t="s">
        <v>97</v>
      </c>
      <c r="C252" s="26">
        <v>1083</v>
      </c>
    </row>
    <row r="253" spans="2:3" x14ac:dyDescent="0.25">
      <c r="B253" s="16" t="s">
        <v>98</v>
      </c>
      <c r="C253" s="26">
        <f>9583.15+3665.5</f>
        <v>13248.65</v>
      </c>
    </row>
    <row r="254" spans="2:3" x14ac:dyDescent="0.25">
      <c r="B254" s="16" t="s">
        <v>99</v>
      </c>
      <c r="C254" s="26">
        <f>122681.61+31631.45</f>
        <v>154313.06</v>
      </c>
    </row>
    <row r="255" spans="2:3" ht="21.75" customHeight="1" x14ac:dyDescent="0.25">
      <c r="B255" s="16" t="s">
        <v>100</v>
      </c>
      <c r="C255" s="26">
        <v>794.9</v>
      </c>
    </row>
    <row r="256" spans="2:3" x14ac:dyDescent="0.25">
      <c r="B256" s="16" t="s">
        <v>101</v>
      </c>
      <c r="C256" s="26">
        <f>58510+1490</f>
        <v>60000</v>
      </c>
    </row>
    <row r="257" spans="2:3" x14ac:dyDescent="0.25">
      <c r="B257" s="16" t="s">
        <v>102</v>
      </c>
      <c r="C257" s="26">
        <f>107109.55+49046.7</f>
        <v>156156.25</v>
      </c>
    </row>
    <row r="258" spans="2:3" x14ac:dyDescent="0.25">
      <c r="B258" s="16" t="s">
        <v>103</v>
      </c>
      <c r="C258" s="26">
        <f>301250+103285.4</f>
        <v>404535.4</v>
      </c>
    </row>
    <row r="259" spans="2:3" x14ac:dyDescent="0.25">
      <c r="B259" s="16" t="s">
        <v>104</v>
      </c>
      <c r="C259" s="26">
        <v>38600</v>
      </c>
    </row>
    <row r="260" spans="2:3" x14ac:dyDescent="0.25">
      <c r="B260" s="16" t="s">
        <v>105</v>
      </c>
      <c r="C260" s="26">
        <f>8353.5+82955.43</f>
        <v>91308.93</v>
      </c>
    </row>
    <row r="261" spans="2:3" x14ac:dyDescent="0.25">
      <c r="B261" s="16" t="s">
        <v>106</v>
      </c>
      <c r="C261" s="26">
        <v>266848.96999999997</v>
      </c>
    </row>
    <row r="262" spans="2:3" x14ac:dyDescent="0.25">
      <c r="B262" s="16" t="s">
        <v>107</v>
      </c>
      <c r="C262" s="26">
        <v>483329</v>
      </c>
    </row>
    <row r="263" spans="2:3" x14ac:dyDescent="0.25">
      <c r="B263" s="16" t="s">
        <v>108</v>
      </c>
      <c r="C263" s="26">
        <v>225690.93</v>
      </c>
    </row>
    <row r="264" spans="2:3" x14ac:dyDescent="0.25">
      <c r="B264" s="16" t="s">
        <v>109</v>
      </c>
      <c r="C264" s="26">
        <v>31610.49</v>
      </c>
    </row>
    <row r="265" spans="2:3" x14ac:dyDescent="0.25">
      <c r="B265" s="16" t="s">
        <v>110</v>
      </c>
      <c r="C265" s="26">
        <v>3189945.12</v>
      </c>
    </row>
    <row r="266" spans="2:3" x14ac:dyDescent="0.25">
      <c r="B266" s="16" t="s">
        <v>111</v>
      </c>
      <c r="C266" s="26">
        <v>586935.29</v>
      </c>
    </row>
    <row r="267" spans="2:3" ht="15.75" x14ac:dyDescent="0.25">
      <c r="B267" s="35" t="s">
        <v>113</v>
      </c>
      <c r="C267" s="27">
        <f>SUM(C199:C266)</f>
        <v>12774620.98</v>
      </c>
    </row>
  </sheetData>
  <mergeCells count="4">
    <mergeCell ref="B55:H55"/>
    <mergeCell ref="B197:C197"/>
    <mergeCell ref="B2:G2"/>
    <mergeCell ref="B50:C50"/>
  </mergeCells>
  <pageMargins left="0" right="0" top="0" bottom="0" header="0.3" footer="0.3"/>
  <pageSetup scale="42" orientation="portrait" horizontalDpi="300" verticalDpi="300" r:id="rId1"/>
  <rowBreaks count="3" manualBreakCount="3">
    <brk id="54" max="7" man="1"/>
    <brk id="129" max="7" man="1"/>
    <brk id="19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Raporti Buxhetor Janar-Shtator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2026-10-05T08:48:36Z</dcterms:created>
  <dcterms:modified xsi:type="dcterms:W3CDTF">2026-10-14T14:17:19Z</dcterms:modified>
</cp:coreProperties>
</file>