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Janar mars 2025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B172" i="1" l="1"/>
  <c r="C154" i="1"/>
  <c r="B152" i="1"/>
  <c r="B154" i="1" s="1"/>
  <c r="C147" i="1"/>
  <c r="C156" i="1" s="1"/>
  <c r="B147" i="1"/>
  <c r="C144" i="1"/>
  <c r="C122" i="1"/>
  <c r="B122" i="1"/>
  <c r="C112" i="1"/>
  <c r="C123" i="1" s="1"/>
  <c r="B112" i="1"/>
  <c r="B123" i="1" s="1"/>
  <c r="C101" i="1"/>
  <c r="B101" i="1"/>
  <c r="C94" i="1"/>
  <c r="C102" i="1" s="1"/>
  <c r="B94" i="1"/>
  <c r="B102" i="1" s="1"/>
  <c r="C71" i="1"/>
  <c r="C72" i="1" s="1"/>
  <c r="B71" i="1"/>
  <c r="C67" i="1"/>
  <c r="B67" i="1"/>
  <c r="C56" i="1"/>
  <c r="B56" i="1"/>
  <c r="C38" i="1"/>
  <c r="C39" i="1" s="1"/>
  <c r="B20" i="1"/>
  <c r="B19" i="1"/>
  <c r="C17" i="1"/>
  <c r="C20" i="1" s="1"/>
  <c r="C21" i="1" s="1"/>
  <c r="B17" i="1"/>
  <c r="C15" i="1"/>
  <c r="B15" i="1"/>
  <c r="B14" i="1"/>
  <c r="B10" i="1"/>
  <c r="C9" i="1"/>
  <c r="B9" i="1"/>
  <c r="C124" i="1" l="1"/>
  <c r="B156" i="1"/>
  <c r="C157" i="1" s="1"/>
  <c r="C95" i="1"/>
</calcChain>
</file>

<file path=xl/comments1.xml><?xml version="1.0" encoding="utf-8"?>
<comments xmlns="http://schemas.openxmlformats.org/spreadsheetml/2006/main">
  <authors>
    <author>Author</author>
  </authors>
  <commentList>
    <comment ref="B6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67,122 arsimi +shendetesia 157.74=67,279.74</t>
        </r>
      </text>
    </comment>
    <comment ref="C14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861,604.84 shpenzim per kontrat kolektive ne arsim
</t>
        </r>
      </text>
    </comment>
  </commentList>
</comments>
</file>

<file path=xl/sharedStrings.xml><?xml version="1.0" encoding="utf-8"?>
<sst xmlns="http://schemas.openxmlformats.org/spreadsheetml/2006/main" count="144" uniqueCount="97">
  <si>
    <t>RAPORTI FINANCIAR PER JANAR MARS 2025</t>
  </si>
  <si>
    <t>BUXHETI I I PLANIFIKUAR 2025</t>
  </si>
  <si>
    <t>GRANT</t>
  </si>
  <si>
    <t>THV</t>
  </si>
  <si>
    <t>PAGA DHE MEDITJE</t>
  </si>
  <si>
    <t>MALLRA DHE SHERBIME</t>
  </si>
  <si>
    <t>SHPENZIME KOMUNALE</t>
  </si>
  <si>
    <t>SUBVENCIONE DHE TRANSFERE</t>
  </si>
  <si>
    <t>INVESTIME KAPITALE</t>
  </si>
  <si>
    <t>TOTALI I BUXHETIT PER VITIN 2025</t>
  </si>
  <si>
    <t>RAPORTI I SHPENZIMEVE JANAR - MARS 2025</t>
  </si>
  <si>
    <t>BUXHETI I ALOKUAR JANAR MARS 2025</t>
  </si>
  <si>
    <t>BUXHETI</t>
  </si>
  <si>
    <t>SHPENZIMI</t>
  </si>
  <si>
    <t>DONACIONET</t>
  </si>
  <si>
    <t>TOTALI I SHPENZIMEVE JANAR - MARS 2025</t>
  </si>
  <si>
    <t xml:space="preserve">% </t>
  </si>
  <si>
    <t>PLANIFIKIMI</t>
  </si>
  <si>
    <t>REALIZIMI</t>
  </si>
  <si>
    <t>PLANIFIKIMI I TË HYRAVE VETANAKE 2025</t>
  </si>
  <si>
    <t>EKONOMIA</t>
  </si>
  <si>
    <t>SEKTORI I TATIMIT NE PRONE</t>
  </si>
  <si>
    <t xml:space="preserve">DREJTORIA E ADMINISTRATËS </t>
  </si>
  <si>
    <t>QERDHJA</t>
  </si>
  <si>
    <t>SHKOLLA E MESME</t>
  </si>
  <si>
    <t>DREJTORIA  E KATASTRIT</t>
  </si>
  <si>
    <t xml:space="preserve"> SHENDETESI</t>
  </si>
  <si>
    <t xml:space="preserve"> KULTURA</t>
  </si>
  <si>
    <t>DREJTORIA  E URBANIZMIT</t>
  </si>
  <si>
    <t xml:space="preserve"> PLANIFIKIMI MJEDISOR</t>
  </si>
  <si>
    <t>GJOBAT DHE DENIMET</t>
  </si>
  <si>
    <t>REALIZIMI I THV JANAR- MARS 2025</t>
  </si>
  <si>
    <t>% E REALIZUAR</t>
  </si>
  <si>
    <t>MALLRA DHE SHERBIME GRANT JANAR MARS 2025</t>
  </si>
  <si>
    <t xml:space="preserve">BUXHETI I PLANIFIKUAR </t>
  </si>
  <si>
    <t>Zyra e kryetarit</t>
  </si>
  <si>
    <t>Administrata</t>
  </si>
  <si>
    <t>Zyra e kuvendit</t>
  </si>
  <si>
    <t>DSHPE</t>
  </si>
  <si>
    <t>Infrastruktura</t>
  </si>
  <si>
    <t>ZLK</t>
  </si>
  <si>
    <t>Ambienti</t>
  </si>
  <si>
    <t>Kujdesi Primar Shendetsor</t>
  </si>
  <si>
    <t>Kultura</t>
  </si>
  <si>
    <t>Administrata e Arsimit</t>
  </si>
  <si>
    <t>Qerdhja</t>
  </si>
  <si>
    <t>Arsimi fillor</t>
  </si>
  <si>
    <t>Arsimi I Mesem</t>
  </si>
  <si>
    <t>TOTALI  GRANT:</t>
  </si>
  <si>
    <t>MALLRA DHE SHERBIME THV 31.03.2025</t>
  </si>
  <si>
    <t>TOTALI:</t>
  </si>
  <si>
    <t>Arsimi Fillor DonacioneAmbasada Japoneze</t>
  </si>
  <si>
    <t>Fuqizimi i romeve ne nivel lokal qeverisja e mire</t>
  </si>
  <si>
    <t>%</t>
  </si>
  <si>
    <t>SHPENZIME KOMUNALE JANAR MARS 2025</t>
  </si>
  <si>
    <t>SHPENZIME KOMUNALE GRANT</t>
  </si>
  <si>
    <t>Kujdesi Primar Sshendetsor</t>
  </si>
  <si>
    <t>Arsimi i Mesem</t>
  </si>
  <si>
    <t>TOTALI</t>
  </si>
  <si>
    <t xml:space="preserve">SHPENZIME KOMUNALE THV </t>
  </si>
  <si>
    <t>.</t>
  </si>
  <si>
    <t>TOTALI  10+21</t>
  </si>
  <si>
    <t>SUBVENCIONE DHE TRANSFERE JANAR MARS 2025</t>
  </si>
  <si>
    <t>SUBVENCIONE DHE TRANSFERE GRANT</t>
  </si>
  <si>
    <t>Bujqesia</t>
  </si>
  <si>
    <t>DKRS</t>
  </si>
  <si>
    <t>Arsimi I mesem</t>
  </si>
  <si>
    <t>TOTALI GRANT</t>
  </si>
  <si>
    <t>SUBVENCIONE DHE TRANSFERE ME THV  DERI ME 31.03.2025</t>
  </si>
  <si>
    <t>Zyra e Kryetarit</t>
  </si>
  <si>
    <t>Sociali</t>
  </si>
  <si>
    <t>Administrata e Shendetesise</t>
  </si>
  <si>
    <t>TOTALI THV</t>
  </si>
  <si>
    <t>TOTALI 10+21 DERI ME 31.03.2025</t>
  </si>
  <si>
    <t>INVESTIMET KAPITALE JANAR MARS 2025</t>
  </si>
  <si>
    <t>Ndertimi i ures automobolistike ne Graboc</t>
  </si>
  <si>
    <t>Instalimi i ngrohjes qendrore në qytetin e Obiliqit Kogjenerimi</t>
  </si>
  <si>
    <t>Ndertimi i kanalizimit Lajthishte</t>
  </si>
  <si>
    <t xml:space="preserve">Bashkfinancim </t>
  </si>
  <si>
    <t>Parrticipimi i qytetareve ura ne Raskove</t>
  </si>
  <si>
    <t>Granti i performances Demos</t>
  </si>
  <si>
    <t>Granti i performances-fuqizimi i romeve</t>
  </si>
  <si>
    <t>TOTALI I DONACIONEVE</t>
  </si>
  <si>
    <t>TOTALI I INVESTIMEVE KAPITALE 31.03.2025</t>
  </si>
  <si>
    <t>INVESTIME KAPITALE ME TE HYRA VETANAKE  2025</t>
  </si>
  <si>
    <t>Ndetimi i parkingut rr.Adem Jashari Obiliq</t>
  </si>
  <si>
    <t>Ndertimi i parkut rr.Adem Jashari  qendra tregtare</t>
  </si>
  <si>
    <t>Ndriqimi publik rr.Nuhi Kelmendi dhe Vllezerit Gervalla</t>
  </si>
  <si>
    <t>Ndertimi I pishines gjysem olimpike</t>
  </si>
  <si>
    <t>Asfaltimi I rrug.te Sekiraqt Mazgit dhe rr.Dardania</t>
  </si>
  <si>
    <t>Ndertimi I rruges dhe trotuarirr.Daut Hashani</t>
  </si>
  <si>
    <t>Ndertimi I kanalit Breznice</t>
  </si>
  <si>
    <t>Ndertimi I kendeve te lojrave afer fushes sportive Dardhisht</t>
  </si>
  <si>
    <t>Ndertimi I parkut Mazgit</t>
  </si>
  <si>
    <t>Digjitalizimi ne shkolla</t>
  </si>
  <si>
    <t>Per Investime kapitale te planifikuara me te hyra vetanake, mjetet  ende nuk jane realizuar.</t>
  </si>
  <si>
    <t>vlera 627,588.00 €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</si>
</sst>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2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9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2" borderId="0" xfId="0" applyFont="1" applyFill="1"/>
    <xf numFmtId="0" fontId="3" fillId="2" borderId="0" xfId="0" applyFont="1" applyFill="1"/>
    <xf numFmtId="43" fontId="3" fillId="2" borderId="0" xfId="1" applyFont="1" applyFill="1"/>
    <xf numFmtId="43" fontId="0" fillId="2" borderId="0" xfId="1" applyFont="1" applyFill="1"/>
    <xf numFmtId="0" fontId="0" fillId="2" borderId="0" xfId="0" applyFill="1"/>
    <xf numFmtId="0" fontId="4" fillId="2" borderId="1" xfId="0" applyFont="1" applyFill="1" applyBorder="1"/>
    <xf numFmtId="43" fontId="4" fillId="2" borderId="1" xfId="1" applyFont="1" applyFill="1" applyBorder="1"/>
    <xf numFmtId="43" fontId="5" fillId="2" borderId="1" xfId="1" applyFont="1" applyFill="1" applyBorder="1"/>
    <xf numFmtId="0" fontId="6" fillId="2" borderId="1" xfId="0" applyFont="1" applyFill="1" applyBorder="1"/>
    <xf numFmtId="43" fontId="6" fillId="2" borderId="1" xfId="1" applyFont="1" applyFill="1" applyBorder="1"/>
    <xf numFmtId="43" fontId="3" fillId="2" borderId="1" xfId="1" applyFont="1" applyFill="1" applyBorder="1"/>
    <xf numFmtId="0" fontId="7" fillId="2" borderId="1" xfId="0" applyFont="1" applyFill="1" applyBorder="1"/>
    <xf numFmtId="43" fontId="7" fillId="2" borderId="1" xfId="1" applyFont="1" applyFill="1" applyBorder="1"/>
    <xf numFmtId="43" fontId="8" fillId="2" borderId="1" xfId="1" applyFont="1" applyFill="1" applyBorder="1"/>
    <xf numFmtId="43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3" fontId="7" fillId="2" borderId="0" xfId="1" applyFont="1" applyFill="1" applyBorder="1"/>
    <xf numFmtId="43" fontId="6" fillId="2" borderId="0" xfId="1" applyFont="1" applyFill="1" applyBorder="1"/>
    <xf numFmtId="0" fontId="4" fillId="2" borderId="2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right"/>
    </xf>
    <xf numFmtId="0" fontId="9" fillId="2" borderId="1" xfId="0" applyFont="1" applyFill="1" applyBorder="1"/>
    <xf numFmtId="0" fontId="10" fillId="2" borderId="1" xfId="0" applyFont="1" applyFill="1" applyBorder="1"/>
    <xf numFmtId="43" fontId="11" fillId="2" borderId="1" xfId="1" applyFont="1" applyFill="1" applyBorder="1"/>
    <xf numFmtId="0" fontId="12" fillId="2" borderId="1" xfId="0" applyFont="1" applyFill="1" applyBorder="1" applyAlignment="1">
      <alignment horizontal="center"/>
    </xf>
    <xf numFmtId="43" fontId="12" fillId="2" borderId="1" xfId="1" applyFont="1" applyFill="1" applyBorder="1"/>
    <xf numFmtId="0" fontId="13" fillId="2" borderId="1" xfId="0" applyFont="1" applyFill="1" applyBorder="1" applyAlignment="1">
      <alignment horizontal="right" vertical="center"/>
    </xf>
    <xf numFmtId="43" fontId="4" fillId="2" borderId="1" xfId="1" applyFont="1" applyFill="1" applyBorder="1" applyAlignment="1">
      <alignment vertical="center"/>
    </xf>
    <xf numFmtId="0" fontId="11" fillId="2" borderId="0" xfId="0" applyFont="1" applyFill="1" applyBorder="1" applyAlignment="1">
      <alignment horizontal="right"/>
    </xf>
    <xf numFmtId="9" fontId="7" fillId="2" borderId="0" xfId="1" applyNumberFormat="1" applyFont="1" applyFill="1" applyBorder="1"/>
    <xf numFmtId="0" fontId="7" fillId="2" borderId="1" xfId="0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43" fontId="7" fillId="2" borderId="0" xfId="1" applyFont="1" applyFill="1" applyBorder="1" applyAlignment="1">
      <alignment horizontal="center" vertical="center" wrapText="1"/>
    </xf>
    <xf numFmtId="0" fontId="7" fillId="2" borderId="0" xfId="0" applyFont="1" applyFill="1" applyBorder="1"/>
    <xf numFmtId="0" fontId="7" fillId="2" borderId="1" xfId="0" applyFont="1" applyFill="1" applyBorder="1" applyAlignment="1">
      <alignment horizontal="right"/>
    </xf>
    <xf numFmtId="43" fontId="4" fillId="2" borderId="1" xfId="1" applyFont="1" applyFill="1" applyBorder="1" applyAlignment="1">
      <alignment horizontal="right"/>
    </xf>
    <xf numFmtId="43" fontId="6" fillId="2" borderId="0" xfId="1" applyFont="1" applyFill="1" applyBorder="1" applyAlignment="1">
      <alignment horizontal="right"/>
    </xf>
    <xf numFmtId="0" fontId="6" fillId="2" borderId="0" xfId="0" applyFont="1" applyFill="1"/>
    <xf numFmtId="43" fontId="6" fillId="2" borderId="0" xfId="1" applyFont="1" applyFill="1"/>
    <xf numFmtId="0" fontId="4" fillId="2" borderId="1" xfId="0" applyFont="1" applyFill="1" applyBorder="1" applyAlignment="1">
      <alignment horizontal="right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/>
    <xf numFmtId="43" fontId="7" fillId="2" borderId="5" xfId="1" applyFont="1" applyFill="1" applyBorder="1"/>
    <xf numFmtId="0" fontId="7" fillId="2" borderId="5" xfId="0" applyFont="1" applyFill="1" applyBorder="1" applyAlignment="1">
      <alignment horizontal="center"/>
    </xf>
    <xf numFmtId="0" fontId="6" fillId="2" borderId="0" xfId="0" applyFont="1" applyFill="1" applyBorder="1"/>
    <xf numFmtId="43" fontId="7" fillId="2" borderId="0" xfId="1" applyFont="1" applyFill="1" applyBorder="1" applyAlignment="1">
      <alignment horizontal="right"/>
    </xf>
    <xf numFmtId="43" fontId="14" fillId="2" borderId="0" xfId="1" applyFont="1" applyFill="1" applyBorder="1"/>
    <xf numFmtId="43" fontId="15" fillId="2" borderId="0" xfId="1" applyFont="1" applyFill="1"/>
    <xf numFmtId="43" fontId="15" fillId="2" borderId="0" xfId="1" applyFont="1" applyFill="1" applyBorder="1"/>
    <xf numFmtId="43" fontId="6" fillId="2" borderId="1" xfId="1" applyFont="1" applyFill="1" applyBorder="1" applyAlignment="1">
      <alignment horizontal="left" vertical="center" wrapText="1"/>
    </xf>
    <xf numFmtId="43" fontId="6" fillId="2" borderId="1" xfId="1" applyFont="1" applyFill="1" applyBorder="1" applyAlignment="1">
      <alignment horizontal="center" wrapText="1"/>
    </xf>
    <xf numFmtId="43" fontId="6" fillId="2" borderId="1" xfId="1" applyFont="1" applyFill="1" applyBorder="1" applyAlignment="1">
      <alignment horizontal="center" vertical="center" wrapText="1"/>
    </xf>
    <xf numFmtId="0" fontId="8" fillId="2" borderId="1" xfId="0" applyFont="1" applyFill="1" applyBorder="1"/>
    <xf numFmtId="43" fontId="16" fillId="2" borderId="0" xfId="1" applyFont="1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17" fillId="2" borderId="1" xfId="0" applyFont="1" applyFill="1" applyBorder="1"/>
    <xf numFmtId="0" fontId="15" fillId="2" borderId="1" xfId="0" applyFont="1" applyFill="1" applyBorder="1"/>
    <xf numFmtId="43" fontId="15" fillId="2" borderId="1" xfId="1" applyFont="1" applyFill="1" applyBorder="1"/>
    <xf numFmtId="43" fontId="16" fillId="2" borderId="1" xfId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75"/>
  <sheetViews>
    <sheetView tabSelected="1" topLeftCell="A94" workbookViewId="0">
      <selection activeCell="M119" sqref="M119"/>
    </sheetView>
  </sheetViews>
  <sheetFormatPr defaultRowHeight="15" x14ac:dyDescent="0.25"/>
  <cols>
    <col min="1" max="1" width="54.42578125" style="5" bestFit="1" customWidth="1"/>
    <col min="2" max="2" width="16.5703125" style="5" customWidth="1"/>
    <col min="3" max="4" width="15.42578125" style="4" customWidth="1"/>
    <col min="5" max="5" width="13.28515625" style="4" bestFit="1" customWidth="1"/>
    <col min="6" max="6" width="14.28515625" style="4" bestFit="1" customWidth="1"/>
    <col min="7" max="7" width="20.7109375" style="4" customWidth="1"/>
    <col min="8" max="8" width="9.140625" style="4"/>
    <col min="9" max="9" width="13.28515625" style="4" bestFit="1" customWidth="1"/>
    <col min="10" max="16384" width="9.140625" style="5"/>
  </cols>
  <sheetData>
    <row r="1" spans="1:8" ht="18.75" x14ac:dyDescent="0.3">
      <c r="A1" s="1" t="s">
        <v>0</v>
      </c>
      <c r="B1" s="2"/>
      <c r="C1" s="3"/>
    </row>
    <row r="2" spans="1:8" x14ac:dyDescent="0.25">
      <c r="A2" s="2"/>
      <c r="B2" s="2"/>
      <c r="C2" s="3"/>
    </row>
    <row r="3" spans="1:8" ht="15.75" x14ac:dyDescent="0.25">
      <c r="A3" s="6" t="s">
        <v>1</v>
      </c>
      <c r="B3" s="7" t="s">
        <v>2</v>
      </c>
      <c r="C3" s="8" t="s">
        <v>3</v>
      </c>
    </row>
    <row r="4" spans="1:8" x14ac:dyDescent="0.25">
      <c r="A4" s="9" t="s">
        <v>4</v>
      </c>
      <c r="B4" s="10">
        <v>5703263</v>
      </c>
      <c r="C4" s="11">
        <v>64000</v>
      </c>
    </row>
    <row r="5" spans="1:8" x14ac:dyDescent="0.25">
      <c r="A5" s="9" t="s">
        <v>5</v>
      </c>
      <c r="B5" s="10">
        <v>1750000</v>
      </c>
      <c r="C5" s="11">
        <v>150000</v>
      </c>
    </row>
    <row r="6" spans="1:8" x14ac:dyDescent="0.25">
      <c r="A6" s="9" t="s">
        <v>6</v>
      </c>
      <c r="B6" s="10">
        <v>250000</v>
      </c>
      <c r="C6" s="11">
        <v>30000</v>
      </c>
    </row>
    <row r="7" spans="1:8" x14ac:dyDescent="0.25">
      <c r="A7" s="9" t="s">
        <v>7</v>
      </c>
      <c r="B7" s="10">
        <v>700000</v>
      </c>
      <c r="C7" s="11">
        <v>400000</v>
      </c>
    </row>
    <row r="8" spans="1:8" x14ac:dyDescent="0.25">
      <c r="A8" s="9" t="s">
        <v>8</v>
      </c>
      <c r="B8" s="10">
        <v>4821281</v>
      </c>
      <c r="C8" s="11">
        <v>627588</v>
      </c>
    </row>
    <row r="9" spans="1:8" x14ac:dyDescent="0.25">
      <c r="A9" s="12"/>
      <c r="B9" s="13">
        <f>SUM(B4:B8)</f>
        <v>13224544</v>
      </c>
      <c r="C9" s="14">
        <f>SUM(C4:C8)</f>
        <v>1271588</v>
      </c>
    </row>
    <row r="10" spans="1:8" ht="15.75" x14ac:dyDescent="0.25">
      <c r="A10" s="6" t="s">
        <v>9</v>
      </c>
      <c r="B10" s="15">
        <f>B9+C9</f>
        <v>14496132</v>
      </c>
      <c r="C10" s="16"/>
    </row>
    <row r="11" spans="1:8" ht="18.75" x14ac:dyDescent="0.3">
      <c r="A11" s="1"/>
      <c r="B11" s="2"/>
      <c r="C11" s="3"/>
    </row>
    <row r="12" spans="1:8" ht="18.75" x14ac:dyDescent="0.3">
      <c r="A12" s="1" t="s">
        <v>10</v>
      </c>
      <c r="B12" s="2"/>
      <c r="C12" s="3"/>
    </row>
    <row r="13" spans="1:8" ht="15.75" x14ac:dyDescent="0.25">
      <c r="A13" s="6" t="s">
        <v>11</v>
      </c>
      <c r="B13" s="7" t="s">
        <v>12</v>
      </c>
      <c r="C13" s="7" t="s">
        <v>13</v>
      </c>
      <c r="D13" s="17"/>
      <c r="G13" s="5"/>
      <c r="H13" s="5"/>
    </row>
    <row r="14" spans="1:8" x14ac:dyDescent="0.25">
      <c r="A14" s="9" t="s">
        <v>4</v>
      </c>
      <c r="B14" s="10">
        <f>1477707.9+25000</f>
        <v>1502707.9</v>
      </c>
      <c r="C14" s="10">
        <v>1473219.19</v>
      </c>
      <c r="D14" s="18"/>
      <c r="G14" s="5"/>
      <c r="H14" s="5"/>
    </row>
    <row r="15" spans="1:8" x14ac:dyDescent="0.25">
      <c r="A15" s="9" t="s">
        <v>5</v>
      </c>
      <c r="B15" s="10">
        <f>1750000+115500+20039.24</f>
        <v>1885539.24</v>
      </c>
      <c r="C15" s="10">
        <f>680384.9+24706.1</f>
        <v>705091</v>
      </c>
      <c r="D15" s="18"/>
      <c r="G15" s="5"/>
      <c r="H15" s="5"/>
    </row>
    <row r="16" spans="1:8" x14ac:dyDescent="0.25">
      <c r="A16" s="9" t="s">
        <v>6</v>
      </c>
      <c r="B16" s="10">
        <v>250000</v>
      </c>
      <c r="C16" s="10">
        <v>44434.21</v>
      </c>
      <c r="D16" s="18"/>
      <c r="G16" s="5"/>
      <c r="H16" s="5"/>
    </row>
    <row r="17" spans="1:8" x14ac:dyDescent="0.25">
      <c r="A17" s="9" t="s">
        <v>7</v>
      </c>
      <c r="B17" s="10">
        <f>700000+54678.36</f>
        <v>754678.36</v>
      </c>
      <c r="C17" s="10">
        <f>404884.36+46950</f>
        <v>451834.36</v>
      </c>
      <c r="D17" s="18"/>
      <c r="G17" s="5"/>
      <c r="H17" s="5"/>
    </row>
    <row r="18" spans="1:8" x14ac:dyDescent="0.25">
      <c r="A18" s="9" t="s">
        <v>8</v>
      </c>
      <c r="B18" s="10">
        <v>4821281</v>
      </c>
      <c r="C18" s="10">
        <v>4364923.18</v>
      </c>
      <c r="D18" s="18"/>
      <c r="G18" s="5"/>
      <c r="H18" s="5"/>
    </row>
    <row r="19" spans="1:8" x14ac:dyDescent="0.25">
      <c r="A19" s="9" t="s">
        <v>14</v>
      </c>
      <c r="B19" s="10">
        <f>140018.27+8.12+700+2440</f>
        <v>143166.38999999998</v>
      </c>
      <c r="C19" s="10">
        <v>27740.38</v>
      </c>
      <c r="D19" s="18"/>
      <c r="G19" s="5"/>
      <c r="H19" s="5"/>
    </row>
    <row r="20" spans="1:8" x14ac:dyDescent="0.25">
      <c r="A20" s="12" t="s">
        <v>15</v>
      </c>
      <c r="B20" s="13">
        <f>SUM(B14:B19)</f>
        <v>9357372.8900000006</v>
      </c>
      <c r="C20" s="13">
        <f>SUM(C14:C19)</f>
        <v>7067242.3199999994</v>
      </c>
      <c r="D20" s="17"/>
      <c r="G20" s="5"/>
      <c r="H20" s="5"/>
    </row>
    <row r="21" spans="1:8" ht="15.75" x14ac:dyDescent="0.25">
      <c r="A21" s="19" t="s">
        <v>16</v>
      </c>
      <c r="B21" s="20"/>
      <c r="C21" s="7">
        <f>C20/B20%</f>
        <v>75.525923815140374</v>
      </c>
      <c r="D21" s="17"/>
      <c r="G21" s="5"/>
      <c r="H21" s="5"/>
    </row>
    <row r="22" spans="1:8" x14ac:dyDescent="0.25">
      <c r="A22" s="21"/>
      <c r="B22" s="17"/>
      <c r="C22" s="17"/>
      <c r="D22" s="17"/>
      <c r="G22" s="5"/>
      <c r="H22" s="5"/>
    </row>
    <row r="23" spans="1:8" x14ac:dyDescent="0.25">
      <c r="A23" s="21"/>
      <c r="B23" s="17"/>
      <c r="C23" s="17"/>
      <c r="D23" s="17"/>
      <c r="G23" s="5"/>
      <c r="H23" s="5"/>
    </row>
    <row r="24" spans="1:8" x14ac:dyDescent="0.25">
      <c r="A24" s="2"/>
      <c r="B24" s="3"/>
      <c r="C24" s="3"/>
    </row>
    <row r="25" spans="1:8" x14ac:dyDescent="0.25">
      <c r="A25" s="12"/>
      <c r="B25" s="13" t="s">
        <v>17</v>
      </c>
      <c r="C25" s="13" t="s">
        <v>18</v>
      </c>
      <c r="D25" s="17"/>
      <c r="H25" s="5"/>
    </row>
    <row r="26" spans="1:8" x14ac:dyDescent="0.25">
      <c r="A26" s="22" t="s">
        <v>19</v>
      </c>
      <c r="B26" s="13">
        <v>1291588</v>
      </c>
      <c r="C26" s="10"/>
      <c r="D26" s="18"/>
      <c r="H26" s="5"/>
    </row>
    <row r="27" spans="1:8" ht="23.25" customHeight="1" x14ac:dyDescent="0.25">
      <c r="A27" s="23" t="s">
        <v>20</v>
      </c>
      <c r="B27" s="24"/>
      <c r="C27" s="10">
        <v>88177</v>
      </c>
      <c r="D27" s="18"/>
      <c r="H27" s="5"/>
    </row>
    <row r="28" spans="1:8" ht="21" customHeight="1" x14ac:dyDescent="0.25">
      <c r="A28" s="23" t="s">
        <v>21</v>
      </c>
      <c r="B28" s="24"/>
      <c r="C28" s="10">
        <v>124909.13</v>
      </c>
      <c r="D28" s="18"/>
      <c r="H28" s="5"/>
    </row>
    <row r="29" spans="1:8" ht="19.5" customHeight="1" x14ac:dyDescent="0.25">
      <c r="A29" s="23" t="s">
        <v>22</v>
      </c>
      <c r="B29" s="24"/>
      <c r="C29" s="10">
        <v>3647</v>
      </c>
      <c r="D29" s="18"/>
      <c r="H29" s="5"/>
    </row>
    <row r="30" spans="1:8" ht="19.5" customHeight="1" x14ac:dyDescent="0.25">
      <c r="A30" s="23" t="s">
        <v>23</v>
      </c>
      <c r="B30" s="24"/>
      <c r="C30" s="10">
        <v>7003</v>
      </c>
      <c r="D30" s="18"/>
      <c r="H30" s="5"/>
    </row>
    <row r="31" spans="1:8" ht="20.25" customHeight="1" x14ac:dyDescent="0.25">
      <c r="A31" s="23" t="s">
        <v>24</v>
      </c>
      <c r="B31" s="24"/>
      <c r="C31" s="10">
        <v>50393</v>
      </c>
      <c r="D31" s="18"/>
      <c r="H31" s="5"/>
    </row>
    <row r="32" spans="1:8" ht="21.75" customHeight="1" x14ac:dyDescent="0.25">
      <c r="A32" s="23" t="s">
        <v>25</v>
      </c>
      <c r="B32" s="24"/>
      <c r="C32" s="10">
        <v>16921</v>
      </c>
      <c r="D32" s="18"/>
      <c r="H32" s="5"/>
    </row>
    <row r="33" spans="1:8" ht="24" customHeight="1" x14ac:dyDescent="0.25">
      <c r="A33" s="23" t="s">
        <v>26</v>
      </c>
      <c r="B33" s="24"/>
      <c r="C33" s="10">
        <v>9027.2000000000007</v>
      </c>
      <c r="D33" s="18"/>
      <c r="H33" s="5"/>
    </row>
    <row r="34" spans="1:8" ht="23.25" customHeight="1" x14ac:dyDescent="0.25">
      <c r="A34" s="23" t="s">
        <v>27</v>
      </c>
      <c r="B34" s="24"/>
      <c r="C34" s="10">
        <v>500</v>
      </c>
      <c r="D34" s="18"/>
      <c r="H34" s="5"/>
    </row>
    <row r="35" spans="1:8" ht="22.5" customHeight="1" x14ac:dyDescent="0.25">
      <c r="A35" s="23" t="s">
        <v>28</v>
      </c>
      <c r="B35" s="24"/>
      <c r="C35" s="10">
        <v>50930.27</v>
      </c>
      <c r="D35" s="18"/>
      <c r="H35" s="5"/>
    </row>
    <row r="36" spans="1:8" ht="26.25" customHeight="1" x14ac:dyDescent="0.25">
      <c r="A36" s="23" t="s">
        <v>29</v>
      </c>
      <c r="B36" s="24"/>
      <c r="C36" s="10">
        <v>2957.68</v>
      </c>
      <c r="D36" s="18"/>
      <c r="H36" s="5"/>
    </row>
    <row r="37" spans="1:8" ht="20.25" customHeight="1" x14ac:dyDescent="0.25">
      <c r="A37" s="23" t="s">
        <v>30</v>
      </c>
      <c r="B37" s="24"/>
      <c r="C37" s="10">
        <v>0</v>
      </c>
      <c r="D37" s="18"/>
      <c r="H37" s="5"/>
    </row>
    <row r="38" spans="1:8" ht="24" customHeight="1" x14ac:dyDescent="0.25">
      <c r="A38" s="25" t="s">
        <v>31</v>
      </c>
      <c r="B38" s="26"/>
      <c r="C38" s="13">
        <f>SUM(C27:C37)</f>
        <v>354465.28000000003</v>
      </c>
      <c r="D38" s="17"/>
      <c r="H38" s="5"/>
    </row>
    <row r="39" spans="1:8" ht="21.75" customHeight="1" x14ac:dyDescent="0.25">
      <c r="A39" s="27" t="s">
        <v>32</v>
      </c>
      <c r="B39" s="28"/>
      <c r="C39" s="28">
        <f>C38/B26%</f>
        <v>27.444144727265975</v>
      </c>
      <c r="D39" s="17"/>
      <c r="H39" s="5"/>
    </row>
    <row r="40" spans="1:8" x14ac:dyDescent="0.25">
      <c r="A40" s="29"/>
      <c r="B40" s="17"/>
      <c r="C40" s="30"/>
      <c r="D40" s="30"/>
      <c r="H40" s="5"/>
    </row>
    <row r="41" spans="1:8" x14ac:dyDescent="0.25">
      <c r="A41" s="2"/>
      <c r="B41" s="2"/>
      <c r="C41" s="3"/>
    </row>
    <row r="42" spans="1:8" ht="25.5" x14ac:dyDescent="0.25">
      <c r="A42" s="31" t="s">
        <v>33</v>
      </c>
      <c r="B42" s="32" t="s">
        <v>34</v>
      </c>
      <c r="C42" s="32" t="s">
        <v>13</v>
      </c>
      <c r="D42" s="33"/>
    </row>
    <row r="43" spans="1:8" x14ac:dyDescent="0.25">
      <c r="A43" s="9" t="s">
        <v>35</v>
      </c>
      <c r="B43" s="10">
        <v>2000</v>
      </c>
      <c r="C43" s="10">
        <v>0</v>
      </c>
      <c r="D43" s="18"/>
    </row>
    <row r="44" spans="1:8" x14ac:dyDescent="0.25">
      <c r="A44" s="9" t="s">
        <v>36</v>
      </c>
      <c r="B44" s="10">
        <v>218500</v>
      </c>
      <c r="C44" s="10">
        <v>49558.99</v>
      </c>
      <c r="D44" s="18"/>
    </row>
    <row r="45" spans="1:8" x14ac:dyDescent="0.25">
      <c r="A45" s="9" t="s">
        <v>37</v>
      </c>
      <c r="B45" s="10">
        <v>7000</v>
      </c>
      <c r="C45" s="10">
        <v>0</v>
      </c>
      <c r="D45" s="18"/>
    </row>
    <row r="46" spans="1:8" x14ac:dyDescent="0.25">
      <c r="A46" s="9" t="s">
        <v>38</v>
      </c>
      <c r="B46" s="10">
        <v>669070</v>
      </c>
      <c r="C46" s="10">
        <v>369031.92</v>
      </c>
      <c r="D46" s="18"/>
    </row>
    <row r="47" spans="1:8" x14ac:dyDescent="0.25">
      <c r="A47" s="9" t="s">
        <v>39</v>
      </c>
      <c r="B47" s="10">
        <v>150000</v>
      </c>
      <c r="C47" s="10">
        <v>30000</v>
      </c>
      <c r="D47" s="18"/>
    </row>
    <row r="48" spans="1:8" x14ac:dyDescent="0.25">
      <c r="A48" s="9" t="s">
        <v>40</v>
      </c>
      <c r="B48" s="10">
        <v>1000</v>
      </c>
      <c r="C48" s="10">
        <v>0</v>
      </c>
      <c r="D48" s="18"/>
    </row>
    <row r="49" spans="1:4" x14ac:dyDescent="0.25">
      <c r="A49" s="9" t="s">
        <v>41</v>
      </c>
      <c r="B49" s="10">
        <v>80410</v>
      </c>
      <c r="C49" s="10">
        <v>14986.28</v>
      </c>
      <c r="D49" s="18"/>
    </row>
    <row r="50" spans="1:4" x14ac:dyDescent="0.25">
      <c r="A50" s="9" t="s">
        <v>42</v>
      </c>
      <c r="B50" s="10">
        <v>253590</v>
      </c>
      <c r="C50" s="10">
        <v>49235.42</v>
      </c>
      <c r="D50" s="18"/>
    </row>
    <row r="51" spans="1:4" x14ac:dyDescent="0.25">
      <c r="A51" s="9" t="s">
        <v>43</v>
      </c>
      <c r="B51" s="10">
        <v>88500</v>
      </c>
      <c r="C51" s="10">
        <v>44543.8</v>
      </c>
      <c r="D51" s="18"/>
    </row>
    <row r="52" spans="1:4" x14ac:dyDescent="0.25">
      <c r="A52" s="9" t="s">
        <v>44</v>
      </c>
      <c r="B52" s="10">
        <v>58421</v>
      </c>
      <c r="C52" s="10">
        <v>56990.07</v>
      </c>
      <c r="D52" s="18"/>
    </row>
    <row r="53" spans="1:4" x14ac:dyDescent="0.25">
      <c r="A53" s="9" t="s">
        <v>45</v>
      </c>
      <c r="B53" s="10">
        <v>14500</v>
      </c>
      <c r="C53" s="10">
        <v>2262.7199999999998</v>
      </c>
      <c r="D53" s="18"/>
    </row>
    <row r="54" spans="1:4" x14ac:dyDescent="0.25">
      <c r="A54" s="9" t="s">
        <v>46</v>
      </c>
      <c r="B54" s="10">
        <v>153759</v>
      </c>
      <c r="C54" s="10">
        <v>33896.699999999997</v>
      </c>
      <c r="D54" s="18"/>
    </row>
    <row r="55" spans="1:4" x14ac:dyDescent="0.25">
      <c r="A55" s="9" t="s">
        <v>47</v>
      </c>
      <c r="B55" s="10">
        <v>53250</v>
      </c>
      <c r="C55" s="10">
        <v>29879</v>
      </c>
      <c r="D55" s="18"/>
    </row>
    <row r="56" spans="1:4" x14ac:dyDescent="0.25">
      <c r="A56" s="12" t="s">
        <v>48</v>
      </c>
      <c r="B56" s="13">
        <f>SUM(B43:B55)</f>
        <v>1750000</v>
      </c>
      <c r="C56" s="13">
        <f>SUM(C43:C55)</f>
        <v>680384.89999999991</v>
      </c>
      <c r="D56" s="17"/>
    </row>
    <row r="57" spans="1:4" x14ac:dyDescent="0.25">
      <c r="A57" s="34"/>
      <c r="B57" s="17"/>
      <c r="C57" s="17"/>
      <c r="D57" s="17"/>
    </row>
    <row r="58" spans="1:4" ht="25.5" x14ac:dyDescent="0.25">
      <c r="A58" s="12" t="s">
        <v>49</v>
      </c>
      <c r="B58" s="32" t="s">
        <v>34</v>
      </c>
      <c r="C58" s="13" t="s">
        <v>13</v>
      </c>
      <c r="D58" s="17"/>
    </row>
    <row r="59" spans="1:4" x14ac:dyDescent="0.25">
      <c r="A59" s="9" t="s">
        <v>35</v>
      </c>
      <c r="B59" s="10">
        <v>0</v>
      </c>
      <c r="C59" s="10">
        <v>0</v>
      </c>
      <c r="D59" s="18"/>
    </row>
    <row r="60" spans="1:4" x14ac:dyDescent="0.25">
      <c r="A60" s="9" t="s">
        <v>36</v>
      </c>
      <c r="B60" s="10">
        <v>35500</v>
      </c>
      <c r="C60" s="10"/>
      <c r="D60" s="18"/>
    </row>
    <row r="61" spans="1:4" x14ac:dyDescent="0.25">
      <c r="A61" s="9" t="s">
        <v>38</v>
      </c>
      <c r="B61" s="10">
        <v>40000</v>
      </c>
      <c r="C61" s="10">
        <v>24706.1</v>
      </c>
      <c r="D61" s="18"/>
    </row>
    <row r="62" spans="1:4" x14ac:dyDescent="0.25">
      <c r="A62" s="9" t="s">
        <v>40</v>
      </c>
      <c r="B62" s="10"/>
      <c r="C62" s="10"/>
      <c r="D62" s="18"/>
    </row>
    <row r="63" spans="1:4" x14ac:dyDescent="0.25">
      <c r="A63" s="9" t="s">
        <v>41</v>
      </c>
      <c r="B63" s="10">
        <v>40000</v>
      </c>
      <c r="C63" s="10"/>
      <c r="D63" s="18"/>
    </row>
    <row r="64" spans="1:4" x14ac:dyDescent="0.25">
      <c r="A64" s="9" t="s">
        <v>42</v>
      </c>
      <c r="B64" s="10"/>
      <c r="C64" s="10"/>
      <c r="D64" s="18"/>
    </row>
    <row r="65" spans="1:4" x14ac:dyDescent="0.25">
      <c r="A65" s="9" t="s">
        <v>44</v>
      </c>
      <c r="B65" s="10"/>
      <c r="C65" s="10"/>
      <c r="D65" s="18"/>
    </row>
    <row r="66" spans="1:4" x14ac:dyDescent="0.25">
      <c r="A66" s="9" t="s">
        <v>45</v>
      </c>
      <c r="B66" s="10"/>
      <c r="C66" s="10"/>
      <c r="D66" s="18"/>
    </row>
    <row r="67" spans="1:4" x14ac:dyDescent="0.25">
      <c r="A67" s="12" t="s">
        <v>50</v>
      </c>
      <c r="B67" s="13">
        <f>SUM(B59:B66)</f>
        <v>115500</v>
      </c>
      <c r="C67" s="13">
        <f>SUM(C59:C66)</f>
        <v>24706.1</v>
      </c>
      <c r="D67" s="17"/>
    </row>
    <row r="68" spans="1:4" x14ac:dyDescent="0.25">
      <c r="A68" s="12"/>
      <c r="B68" s="13"/>
      <c r="C68" s="13"/>
      <c r="D68" s="17"/>
    </row>
    <row r="69" spans="1:4" x14ac:dyDescent="0.25">
      <c r="A69" s="12" t="s">
        <v>51</v>
      </c>
      <c r="B69" s="13">
        <v>19881.5</v>
      </c>
      <c r="C69" s="13"/>
      <c r="D69" s="17"/>
    </row>
    <row r="70" spans="1:4" x14ac:dyDescent="0.25">
      <c r="A70" s="12" t="s">
        <v>52</v>
      </c>
      <c r="B70" s="13">
        <v>157.74</v>
      </c>
      <c r="C70" s="13"/>
      <c r="D70" s="17"/>
    </row>
    <row r="71" spans="1:4" x14ac:dyDescent="0.25">
      <c r="A71" s="12"/>
      <c r="B71" s="13">
        <f>B56+B67+B70</f>
        <v>1865657.74</v>
      </c>
      <c r="C71" s="13">
        <f t="shared" ref="C71" si="0">C56+C67+C69</f>
        <v>705090.99999999988</v>
      </c>
      <c r="D71" s="17"/>
    </row>
    <row r="72" spans="1:4" ht="15.75" x14ac:dyDescent="0.25">
      <c r="A72" s="35"/>
      <c r="B72" s="36" t="s">
        <v>53</v>
      </c>
      <c r="C72" s="7">
        <f>C71/B71%</f>
        <v>37.793159210434808</v>
      </c>
      <c r="D72" s="17"/>
    </row>
    <row r="73" spans="1:4" x14ac:dyDescent="0.25">
      <c r="A73" s="21"/>
      <c r="B73" s="37"/>
      <c r="C73" s="17"/>
      <c r="D73" s="17"/>
    </row>
    <row r="74" spans="1:4" x14ac:dyDescent="0.25">
      <c r="A74" s="38"/>
      <c r="B74" s="39"/>
      <c r="C74" s="39"/>
      <c r="D74" s="39"/>
    </row>
    <row r="75" spans="1:4" x14ac:dyDescent="0.25">
      <c r="A75" s="38"/>
      <c r="B75" s="39"/>
      <c r="C75" s="39"/>
      <c r="D75" s="39"/>
    </row>
    <row r="76" spans="1:4" x14ac:dyDescent="0.25">
      <c r="A76" s="38"/>
      <c r="B76" s="39"/>
      <c r="C76" s="39"/>
      <c r="D76" s="39"/>
    </row>
    <row r="77" spans="1:4" x14ac:dyDescent="0.25">
      <c r="A77" s="38"/>
      <c r="B77" s="39"/>
      <c r="C77" s="39"/>
      <c r="D77" s="39"/>
    </row>
    <row r="78" spans="1:4" x14ac:dyDescent="0.25">
      <c r="A78" s="38"/>
      <c r="B78" s="39"/>
      <c r="C78" s="39"/>
      <c r="D78" s="39"/>
    </row>
    <row r="79" spans="1:4" x14ac:dyDescent="0.25">
      <c r="A79" s="38"/>
      <c r="B79" s="39"/>
      <c r="C79" s="39"/>
      <c r="D79" s="39"/>
    </row>
    <row r="80" spans="1:4" x14ac:dyDescent="0.25">
      <c r="A80" s="38"/>
      <c r="B80" s="39"/>
      <c r="C80" s="39"/>
      <c r="D80" s="39"/>
    </row>
    <row r="81" spans="1:4" x14ac:dyDescent="0.25">
      <c r="A81" s="38"/>
      <c r="B81" s="39"/>
      <c r="C81" s="39"/>
      <c r="D81" s="39"/>
    </row>
    <row r="82" spans="1:4" x14ac:dyDescent="0.25">
      <c r="A82" s="38"/>
      <c r="B82" s="39"/>
      <c r="C82" s="39"/>
      <c r="D82" s="39"/>
    </row>
    <row r="83" spans="1:4" x14ac:dyDescent="0.25">
      <c r="A83" s="38"/>
      <c r="B83" s="39"/>
      <c r="C83" s="39"/>
      <c r="D83" s="39"/>
    </row>
    <row r="84" spans="1:4" x14ac:dyDescent="0.25">
      <c r="A84" s="38"/>
      <c r="B84" s="39"/>
      <c r="C84" s="39"/>
      <c r="D84" s="39"/>
    </row>
    <row r="85" spans="1:4" x14ac:dyDescent="0.25">
      <c r="A85" s="38"/>
      <c r="B85" s="39"/>
      <c r="C85" s="39"/>
      <c r="D85" s="39"/>
    </row>
    <row r="86" spans="1:4" x14ac:dyDescent="0.25">
      <c r="A86" s="38"/>
      <c r="B86" s="39"/>
      <c r="C86" s="39"/>
      <c r="D86" s="39"/>
    </row>
    <row r="87" spans="1:4" x14ac:dyDescent="0.25">
      <c r="A87" s="12" t="s">
        <v>54</v>
      </c>
      <c r="B87" s="39"/>
      <c r="C87" s="39"/>
      <c r="D87" s="39"/>
    </row>
    <row r="88" spans="1:4" ht="25.5" x14ac:dyDescent="0.25">
      <c r="A88" s="12" t="s">
        <v>55</v>
      </c>
      <c r="B88" s="32" t="s">
        <v>34</v>
      </c>
      <c r="C88" s="13" t="s">
        <v>13</v>
      </c>
      <c r="D88" s="17"/>
    </row>
    <row r="89" spans="1:4" x14ac:dyDescent="0.25">
      <c r="A89" s="9" t="s">
        <v>38</v>
      </c>
      <c r="B89" s="10">
        <v>189200</v>
      </c>
      <c r="C89" s="10">
        <v>27261.06</v>
      </c>
      <c r="D89" s="18"/>
    </row>
    <row r="90" spans="1:4" x14ac:dyDescent="0.25">
      <c r="A90" s="9" t="s">
        <v>56</v>
      </c>
      <c r="B90" s="10">
        <v>28800</v>
      </c>
      <c r="C90" s="10">
        <v>7968.66</v>
      </c>
      <c r="D90" s="18"/>
    </row>
    <row r="91" spans="1:4" x14ac:dyDescent="0.25">
      <c r="A91" s="9" t="s">
        <v>45</v>
      </c>
      <c r="B91" s="10">
        <v>2000</v>
      </c>
      <c r="C91" s="10">
        <v>218.87</v>
      </c>
      <c r="D91" s="18"/>
    </row>
    <row r="92" spans="1:4" x14ac:dyDescent="0.25">
      <c r="A92" s="9" t="s">
        <v>46</v>
      </c>
      <c r="B92" s="10">
        <v>15000</v>
      </c>
      <c r="C92" s="10">
        <v>3988.14</v>
      </c>
      <c r="D92" s="18"/>
    </row>
    <row r="93" spans="1:4" x14ac:dyDescent="0.25">
      <c r="A93" s="9" t="s">
        <v>57</v>
      </c>
      <c r="B93" s="10">
        <v>15000</v>
      </c>
      <c r="C93" s="10">
        <v>4997.4799999999996</v>
      </c>
      <c r="D93" s="18"/>
    </row>
    <row r="94" spans="1:4" x14ac:dyDescent="0.25">
      <c r="A94" s="12" t="s">
        <v>58</v>
      </c>
      <c r="B94" s="13">
        <f>SUM(B89:B93)</f>
        <v>250000</v>
      </c>
      <c r="C94" s="13">
        <f>SUM(C89:C93)</f>
        <v>44434.210000000006</v>
      </c>
      <c r="D94" s="17"/>
    </row>
    <row r="95" spans="1:4" ht="15.75" x14ac:dyDescent="0.25">
      <c r="A95" s="40" t="s">
        <v>53</v>
      </c>
      <c r="B95" s="40"/>
      <c r="C95" s="7">
        <f>C94/B94%</f>
        <v>17.773684000000003</v>
      </c>
      <c r="D95" s="17"/>
    </row>
    <row r="96" spans="1:4" ht="25.5" hidden="1" x14ac:dyDescent="0.25">
      <c r="A96" s="12" t="s">
        <v>59</v>
      </c>
      <c r="B96" s="32" t="s">
        <v>34</v>
      </c>
      <c r="C96" s="13" t="s">
        <v>13</v>
      </c>
      <c r="D96" s="17"/>
    </row>
    <row r="97" spans="1:4" hidden="1" x14ac:dyDescent="0.25">
      <c r="A97" s="9" t="s">
        <v>38</v>
      </c>
      <c r="B97" s="10">
        <v>50000</v>
      </c>
      <c r="C97" s="10">
        <v>0</v>
      </c>
      <c r="D97" s="18"/>
    </row>
    <row r="98" spans="1:4" hidden="1" x14ac:dyDescent="0.25">
      <c r="A98" s="9" t="s">
        <v>45</v>
      </c>
      <c r="B98" s="10"/>
      <c r="C98" s="10">
        <v>0</v>
      </c>
      <c r="D98" s="18"/>
    </row>
    <row r="99" spans="1:4" hidden="1" x14ac:dyDescent="0.25">
      <c r="A99" s="9" t="s">
        <v>60</v>
      </c>
      <c r="B99" s="10"/>
      <c r="C99" s="10">
        <v>0</v>
      </c>
      <c r="D99" s="18"/>
    </row>
    <row r="100" spans="1:4" hidden="1" x14ac:dyDescent="0.25">
      <c r="A100" s="9" t="s">
        <v>47</v>
      </c>
      <c r="B100" s="10"/>
      <c r="C100" s="10">
        <v>0</v>
      </c>
      <c r="D100" s="18"/>
    </row>
    <row r="101" spans="1:4" hidden="1" x14ac:dyDescent="0.25">
      <c r="A101" s="12" t="s">
        <v>58</v>
      </c>
      <c r="B101" s="13">
        <f>SUM(B97:B100)</f>
        <v>50000</v>
      </c>
      <c r="C101" s="13">
        <f>SUM(C97:C100)</f>
        <v>0</v>
      </c>
      <c r="D101" s="17"/>
    </row>
    <row r="102" spans="1:4" hidden="1" x14ac:dyDescent="0.25">
      <c r="A102" s="12" t="s">
        <v>61</v>
      </c>
      <c r="B102" s="13">
        <f>B94+B101</f>
        <v>300000</v>
      </c>
      <c r="C102" s="13">
        <f t="shared" ref="C102" si="1">C94+C101</f>
        <v>44434.210000000006</v>
      </c>
      <c r="D102" s="17"/>
    </row>
    <row r="103" spans="1:4" x14ac:dyDescent="0.25">
      <c r="A103" s="34"/>
      <c r="B103" s="17"/>
      <c r="C103" s="17"/>
      <c r="D103" s="17"/>
    </row>
    <row r="104" spans="1:4" x14ac:dyDescent="0.25">
      <c r="A104" s="12" t="s">
        <v>62</v>
      </c>
      <c r="B104" s="39"/>
      <c r="C104" s="39"/>
      <c r="D104" s="39"/>
    </row>
    <row r="105" spans="1:4" ht="25.5" x14ac:dyDescent="0.25">
      <c r="A105" s="41" t="s">
        <v>63</v>
      </c>
      <c r="B105" s="32" t="s">
        <v>34</v>
      </c>
      <c r="C105" s="13" t="s">
        <v>13</v>
      </c>
      <c r="D105" s="17"/>
    </row>
    <row r="106" spans="1:4" x14ac:dyDescent="0.25">
      <c r="A106" s="9" t="s">
        <v>38</v>
      </c>
      <c r="B106" s="10">
        <v>70000</v>
      </c>
      <c r="C106" s="10">
        <v>10785</v>
      </c>
      <c r="D106" s="18"/>
    </row>
    <row r="107" spans="1:4" x14ac:dyDescent="0.25">
      <c r="A107" s="9" t="s">
        <v>64</v>
      </c>
      <c r="B107" s="10">
        <v>200000</v>
      </c>
      <c r="C107" s="10">
        <v>115470.2</v>
      </c>
      <c r="D107" s="18"/>
    </row>
    <row r="108" spans="1:4" x14ac:dyDescent="0.25">
      <c r="A108" s="9" t="s">
        <v>42</v>
      </c>
      <c r="B108" s="10">
        <v>80000</v>
      </c>
      <c r="C108" s="10">
        <v>40000</v>
      </c>
      <c r="D108" s="18"/>
    </row>
    <row r="109" spans="1:4" x14ac:dyDescent="0.25">
      <c r="A109" s="9" t="s">
        <v>65</v>
      </c>
      <c r="B109" s="10">
        <v>50000</v>
      </c>
      <c r="C109" s="10"/>
      <c r="D109" s="18"/>
    </row>
    <row r="110" spans="1:4" x14ac:dyDescent="0.25">
      <c r="A110" s="9" t="s">
        <v>46</v>
      </c>
      <c r="B110" s="10">
        <v>150000</v>
      </c>
      <c r="C110" s="10">
        <v>147499.16</v>
      </c>
      <c r="D110" s="18"/>
    </row>
    <row r="111" spans="1:4" x14ac:dyDescent="0.25">
      <c r="A111" s="9" t="s">
        <v>66</v>
      </c>
      <c r="B111" s="10">
        <v>150000</v>
      </c>
      <c r="C111" s="10">
        <v>91130</v>
      </c>
      <c r="D111" s="18"/>
    </row>
    <row r="112" spans="1:4" x14ac:dyDescent="0.25">
      <c r="A112" s="12" t="s">
        <v>67</v>
      </c>
      <c r="B112" s="13">
        <f>SUM(B106:B111)</f>
        <v>700000</v>
      </c>
      <c r="C112" s="13">
        <f>SUM(C106:C111)</f>
        <v>404884.36</v>
      </c>
      <c r="D112" s="17"/>
    </row>
    <row r="113" spans="1:4" ht="10.5" customHeight="1" x14ac:dyDescent="0.25">
      <c r="A113" s="42"/>
      <c r="B113" s="43"/>
      <c r="C113" s="43"/>
      <c r="D113" s="17"/>
    </row>
    <row r="114" spans="1:4" ht="25.5" x14ac:dyDescent="0.25">
      <c r="A114" s="44" t="s">
        <v>68</v>
      </c>
      <c r="B114" s="32" t="s">
        <v>34</v>
      </c>
      <c r="C114" s="13" t="s">
        <v>13</v>
      </c>
      <c r="D114" s="17"/>
    </row>
    <row r="115" spans="1:4" x14ac:dyDescent="0.25">
      <c r="A115" s="9" t="s">
        <v>69</v>
      </c>
      <c r="B115" s="10"/>
      <c r="C115" s="10"/>
      <c r="D115" s="18"/>
    </row>
    <row r="116" spans="1:4" x14ac:dyDescent="0.25">
      <c r="A116" s="9" t="s">
        <v>38</v>
      </c>
      <c r="B116" s="10"/>
      <c r="C116" s="10"/>
      <c r="D116" s="18"/>
    </row>
    <row r="117" spans="1:4" x14ac:dyDescent="0.25">
      <c r="A117" s="9" t="s">
        <v>64</v>
      </c>
      <c r="B117" s="10"/>
      <c r="C117" s="10"/>
      <c r="D117" s="18"/>
    </row>
    <row r="118" spans="1:4" x14ac:dyDescent="0.25">
      <c r="A118" s="9" t="s">
        <v>70</v>
      </c>
      <c r="B118" s="10"/>
      <c r="C118" s="10"/>
      <c r="D118" s="18"/>
    </row>
    <row r="119" spans="1:4" x14ac:dyDescent="0.25">
      <c r="A119" s="9" t="s">
        <v>65</v>
      </c>
      <c r="B119" s="10"/>
      <c r="C119" s="10"/>
      <c r="D119" s="18"/>
    </row>
    <row r="120" spans="1:4" x14ac:dyDescent="0.25">
      <c r="A120" s="9" t="s">
        <v>71</v>
      </c>
      <c r="B120" s="10">
        <v>54678.36</v>
      </c>
      <c r="C120" s="10">
        <v>46950</v>
      </c>
      <c r="D120" s="18"/>
    </row>
    <row r="121" spans="1:4" x14ac:dyDescent="0.25">
      <c r="A121" s="9"/>
      <c r="B121" s="10"/>
      <c r="C121" s="10"/>
      <c r="D121" s="18"/>
    </row>
    <row r="122" spans="1:4" x14ac:dyDescent="0.25">
      <c r="A122" s="12" t="s">
        <v>72</v>
      </c>
      <c r="B122" s="13">
        <f>SUM(B115:B121)</f>
        <v>54678.36</v>
      </c>
      <c r="C122" s="13">
        <f>SUM(C115:C121)</f>
        <v>46950</v>
      </c>
      <c r="D122" s="17"/>
    </row>
    <row r="123" spans="1:4" x14ac:dyDescent="0.25">
      <c r="A123" s="12" t="s">
        <v>73</v>
      </c>
      <c r="B123" s="13">
        <f>B112+B122</f>
        <v>754678.36</v>
      </c>
      <c r="C123" s="13">
        <f t="shared" ref="C123" si="2">C112+C122</f>
        <v>451834.36</v>
      </c>
      <c r="D123" s="17"/>
    </row>
    <row r="124" spans="1:4" ht="20.25" customHeight="1" x14ac:dyDescent="0.25">
      <c r="A124" s="40" t="s">
        <v>16</v>
      </c>
      <c r="B124" s="40"/>
      <c r="C124" s="7">
        <f>C123/B123%</f>
        <v>59.871116484643871</v>
      </c>
      <c r="D124" s="17"/>
    </row>
    <row r="125" spans="1:4" ht="9" customHeight="1" x14ac:dyDescent="0.25">
      <c r="A125" s="34"/>
      <c r="B125" s="17"/>
      <c r="C125" s="17"/>
      <c r="D125" s="17"/>
    </row>
    <row r="126" spans="1:4" ht="9" customHeight="1" x14ac:dyDescent="0.25">
      <c r="A126" s="34"/>
      <c r="B126" s="17"/>
      <c r="C126" s="17"/>
      <c r="D126" s="17"/>
    </row>
    <row r="127" spans="1:4" ht="9" customHeight="1" x14ac:dyDescent="0.25">
      <c r="A127" s="34"/>
      <c r="B127" s="17"/>
      <c r="C127" s="17"/>
      <c r="D127" s="17"/>
    </row>
    <row r="128" spans="1:4" ht="9" customHeight="1" x14ac:dyDescent="0.25">
      <c r="A128" s="34"/>
      <c r="B128" s="17"/>
      <c r="C128" s="17"/>
      <c r="D128" s="17"/>
    </row>
    <row r="129" spans="1:4" x14ac:dyDescent="0.25">
      <c r="A129" s="45"/>
      <c r="B129" s="46"/>
      <c r="C129" s="17"/>
      <c r="D129" s="47"/>
    </row>
    <row r="130" spans="1:4" x14ac:dyDescent="0.25">
      <c r="A130" s="45"/>
      <c r="B130" s="46"/>
      <c r="C130" s="17"/>
      <c r="D130" s="47"/>
    </row>
    <row r="131" spans="1:4" x14ac:dyDescent="0.25">
      <c r="A131" s="45"/>
      <c r="B131" s="46"/>
      <c r="C131" s="17"/>
      <c r="D131" s="47"/>
    </row>
    <row r="132" spans="1:4" x14ac:dyDescent="0.25">
      <c r="A132" s="45"/>
      <c r="B132" s="46"/>
      <c r="C132" s="17"/>
      <c r="D132" s="47"/>
    </row>
    <row r="133" spans="1:4" x14ac:dyDescent="0.25">
      <c r="A133" s="45"/>
      <c r="B133" s="46"/>
      <c r="C133" s="17"/>
      <c r="D133" s="47"/>
    </row>
    <row r="134" spans="1:4" x14ac:dyDescent="0.25">
      <c r="A134" s="45"/>
      <c r="B134" s="46"/>
      <c r="C134" s="17"/>
      <c r="D134" s="47"/>
    </row>
    <row r="135" spans="1:4" x14ac:dyDescent="0.25">
      <c r="A135" s="45"/>
      <c r="B135" s="46"/>
      <c r="C135" s="17"/>
      <c r="D135" s="47"/>
    </row>
    <row r="136" spans="1:4" x14ac:dyDescent="0.25">
      <c r="A136" s="45"/>
      <c r="B136" s="46"/>
      <c r="C136" s="17"/>
      <c r="D136" s="47"/>
    </row>
    <row r="137" spans="1:4" x14ac:dyDescent="0.25">
      <c r="A137" s="45"/>
      <c r="B137" s="46"/>
      <c r="C137" s="17"/>
      <c r="D137" s="47"/>
    </row>
    <row r="138" spans="1:4" x14ac:dyDescent="0.25">
      <c r="A138" s="45"/>
      <c r="B138" s="46"/>
      <c r="C138" s="17"/>
      <c r="D138" s="47"/>
    </row>
    <row r="139" spans="1:4" x14ac:dyDescent="0.25">
      <c r="A139" s="45"/>
      <c r="B139" s="46"/>
      <c r="C139" s="17"/>
      <c r="D139" s="47"/>
    </row>
    <row r="140" spans="1:4" x14ac:dyDescent="0.25">
      <c r="A140" s="45"/>
      <c r="B140" s="46"/>
      <c r="C140" s="17"/>
      <c r="D140" s="47"/>
    </row>
    <row r="141" spans="1:4" x14ac:dyDescent="0.25">
      <c r="A141" s="12" t="s">
        <v>74</v>
      </c>
      <c r="B141" s="39"/>
      <c r="C141" s="39"/>
      <c r="D141" s="48"/>
    </row>
    <row r="142" spans="1:4" ht="25.5" x14ac:dyDescent="0.25">
      <c r="A142" s="12" t="s">
        <v>8</v>
      </c>
      <c r="B142" s="32" t="s">
        <v>34</v>
      </c>
      <c r="C142" s="13" t="s">
        <v>13</v>
      </c>
      <c r="D142" s="17"/>
    </row>
    <row r="143" spans="1:4" x14ac:dyDescent="0.25">
      <c r="A143" s="9" t="s">
        <v>75</v>
      </c>
      <c r="B143" s="10">
        <v>169256</v>
      </c>
      <c r="C143" s="10">
        <v>72466.850000000006</v>
      </c>
      <c r="D143" s="49"/>
    </row>
    <row r="144" spans="1:4" x14ac:dyDescent="0.25">
      <c r="A144" s="50" t="s">
        <v>76</v>
      </c>
      <c r="B144" s="51">
        <v>4442025</v>
      </c>
      <c r="C144" s="10">
        <f>861604.84+3291653.9</f>
        <v>4153258.7399999998</v>
      </c>
      <c r="D144" s="18"/>
    </row>
    <row r="145" spans="1:4" x14ac:dyDescent="0.25">
      <c r="A145" s="9" t="s">
        <v>77</v>
      </c>
      <c r="B145" s="10">
        <v>60000</v>
      </c>
      <c r="C145" s="10">
        <v>0</v>
      </c>
      <c r="D145" s="49"/>
    </row>
    <row r="146" spans="1:4" x14ac:dyDescent="0.25">
      <c r="A146" s="50" t="s">
        <v>78</v>
      </c>
      <c r="B146" s="52">
        <v>150000</v>
      </c>
      <c r="C146" s="10">
        <v>139197.59</v>
      </c>
      <c r="D146" s="18"/>
    </row>
    <row r="147" spans="1:4" x14ac:dyDescent="0.25">
      <c r="A147" s="12" t="s">
        <v>58</v>
      </c>
      <c r="B147" s="13">
        <f>SUM(B143:B146)</f>
        <v>4821281</v>
      </c>
      <c r="C147" s="13">
        <f>SUM(C143:C146)</f>
        <v>4364923.18</v>
      </c>
      <c r="D147" s="17"/>
    </row>
    <row r="148" spans="1:4" x14ac:dyDescent="0.25">
      <c r="A148" s="38"/>
      <c r="B148" s="39"/>
      <c r="C148" s="39"/>
      <c r="D148" s="48"/>
    </row>
    <row r="149" spans="1:4" ht="0.75" customHeight="1" x14ac:dyDescent="0.25">
      <c r="A149" s="38"/>
      <c r="B149" s="39"/>
      <c r="C149" s="39"/>
      <c r="D149" s="48"/>
    </row>
    <row r="150" spans="1:4" x14ac:dyDescent="0.25">
      <c r="A150" s="34"/>
      <c r="B150" s="17"/>
      <c r="C150" s="17"/>
      <c r="D150" s="47"/>
    </row>
    <row r="151" spans="1:4" x14ac:dyDescent="0.25">
      <c r="A151" s="9" t="s">
        <v>79</v>
      </c>
      <c r="B151" s="10">
        <v>700</v>
      </c>
      <c r="C151" s="10">
        <v>0</v>
      </c>
      <c r="D151" s="49"/>
    </row>
    <row r="152" spans="1:4" x14ac:dyDescent="0.25">
      <c r="A152" s="9" t="s">
        <v>80</v>
      </c>
      <c r="B152" s="10">
        <f>140018.27+8.12</f>
        <v>140026.38999999998</v>
      </c>
      <c r="C152" s="10">
        <v>27740.38</v>
      </c>
      <c r="D152" s="49"/>
    </row>
    <row r="153" spans="1:4" x14ac:dyDescent="0.25">
      <c r="A153" s="9" t="s">
        <v>81</v>
      </c>
      <c r="B153" s="10">
        <v>2440</v>
      </c>
      <c r="C153" s="10">
        <v>0</v>
      </c>
      <c r="D153" s="49"/>
    </row>
    <row r="154" spans="1:4" x14ac:dyDescent="0.25">
      <c r="A154" s="12" t="s">
        <v>82</v>
      </c>
      <c r="B154" s="13">
        <f>SUM(B151:B153)</f>
        <v>143166.38999999998</v>
      </c>
      <c r="C154" s="13">
        <f>SUM(C151:C153)</f>
        <v>27740.38</v>
      </c>
      <c r="D154" s="47"/>
    </row>
    <row r="155" spans="1:4" x14ac:dyDescent="0.25">
      <c r="A155" s="38"/>
      <c r="B155" s="39"/>
      <c r="C155" s="39"/>
      <c r="D155" s="48"/>
    </row>
    <row r="156" spans="1:4" ht="18" customHeight="1" x14ac:dyDescent="0.25">
      <c r="A156" s="53" t="s">
        <v>83</v>
      </c>
      <c r="B156" s="28">
        <f>B147+B154</f>
        <v>4964447.3899999997</v>
      </c>
      <c r="C156" s="28">
        <f>C147+C154</f>
        <v>4392663.5599999996</v>
      </c>
      <c r="D156" s="54"/>
    </row>
    <row r="157" spans="1:4" ht="15.75" x14ac:dyDescent="0.25">
      <c r="A157" s="55" t="s">
        <v>53</v>
      </c>
      <c r="B157" s="55"/>
      <c r="C157" s="7">
        <f>C156/B156%</f>
        <v>88.482427446975123</v>
      </c>
      <c r="D157" s="48"/>
    </row>
    <row r="158" spans="1:4" x14ac:dyDescent="0.25">
      <c r="B158" s="4"/>
    </row>
    <row r="159" spans="1:4" x14ac:dyDescent="0.25">
      <c r="B159" s="4"/>
    </row>
    <row r="160" spans="1:4" ht="25.5" x14ac:dyDescent="0.25">
      <c r="A160" s="56" t="s">
        <v>84</v>
      </c>
      <c r="B160" s="32" t="s">
        <v>34</v>
      </c>
    </row>
    <row r="161" spans="1:2" x14ac:dyDescent="0.25">
      <c r="A161" s="57" t="s">
        <v>75</v>
      </c>
      <c r="B161" s="58">
        <v>17397</v>
      </c>
    </row>
    <row r="162" spans="1:2" x14ac:dyDescent="0.25">
      <c r="A162" s="57" t="s">
        <v>85</v>
      </c>
      <c r="B162" s="58">
        <v>10000</v>
      </c>
    </row>
    <row r="163" spans="1:2" x14ac:dyDescent="0.25">
      <c r="A163" s="57" t="s">
        <v>86</v>
      </c>
      <c r="B163" s="58">
        <v>20000</v>
      </c>
    </row>
    <row r="164" spans="1:2" x14ac:dyDescent="0.25">
      <c r="A164" s="50" t="s">
        <v>87</v>
      </c>
      <c r="B164" s="52">
        <v>20000</v>
      </c>
    </row>
    <row r="165" spans="1:2" x14ac:dyDescent="0.25">
      <c r="A165" s="50" t="s">
        <v>88</v>
      </c>
      <c r="B165" s="58">
        <v>50000</v>
      </c>
    </row>
    <row r="166" spans="1:2" x14ac:dyDescent="0.25">
      <c r="A166" s="57" t="s">
        <v>89</v>
      </c>
      <c r="B166" s="58">
        <v>35500</v>
      </c>
    </row>
    <row r="167" spans="1:2" x14ac:dyDescent="0.25">
      <c r="A167" s="57" t="s">
        <v>90</v>
      </c>
      <c r="B167" s="58">
        <v>35500</v>
      </c>
    </row>
    <row r="168" spans="1:2" x14ac:dyDescent="0.25">
      <c r="A168" s="57" t="s">
        <v>91</v>
      </c>
      <c r="B168" s="58">
        <v>14000</v>
      </c>
    </row>
    <row r="169" spans="1:2" x14ac:dyDescent="0.25">
      <c r="A169" s="57" t="s">
        <v>92</v>
      </c>
      <c r="B169" s="58">
        <v>15000</v>
      </c>
    </row>
    <row r="170" spans="1:2" x14ac:dyDescent="0.25">
      <c r="A170" s="57" t="s">
        <v>93</v>
      </c>
      <c r="B170" s="58">
        <v>40000</v>
      </c>
    </row>
    <row r="171" spans="1:2" x14ac:dyDescent="0.25">
      <c r="A171" s="57" t="s">
        <v>94</v>
      </c>
      <c r="B171" s="58">
        <v>370191</v>
      </c>
    </row>
    <row r="172" spans="1:2" ht="15.75" x14ac:dyDescent="0.25">
      <c r="A172" s="6" t="s">
        <v>58</v>
      </c>
      <c r="B172" s="59">
        <f>SUM(B161:B171)</f>
        <v>627588</v>
      </c>
    </row>
    <row r="173" spans="1:2" x14ac:dyDescent="0.25">
      <c r="A173" s="5" t="s">
        <v>95</v>
      </c>
      <c r="B173" s="4"/>
    </row>
    <row r="174" spans="1:2" x14ac:dyDescent="0.25">
      <c r="A174" s="5" t="s">
        <v>96</v>
      </c>
      <c r="B174" s="4"/>
    </row>
    <row r="175" spans="1:2" x14ac:dyDescent="0.25">
      <c r="B175" s="4"/>
    </row>
  </sheetData>
  <mergeCells count="5">
    <mergeCell ref="B10:C10"/>
    <mergeCell ref="A21:B21"/>
    <mergeCell ref="A95:B95"/>
    <mergeCell ref="A124:B124"/>
    <mergeCell ref="A157:B157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Janar mars 2025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2025-08-07T10:07:49Z</dcterms:modified>
</cp:coreProperties>
</file>