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filterPrivacy="1" defaultThemeVersion="124226"/>
  <bookViews>
    <workbookView xWindow="240" yWindow="105" windowWidth="14805" windowHeight="8010"/>
  </bookViews>
  <sheets>
    <sheet name="Raporti i shpenzimit" sheetId="2" r:id="rId1"/>
    <sheet name="Mallra, komunale, sub, kap. " sheetId="3" r:id="rId2"/>
    <sheet name="Lendet permbarimore 2025" sheetId="4" r:id="rId3"/>
  </sheets>
  <calcPr calcId="152511"/>
</workbook>
</file>

<file path=xl/calcChain.xml><?xml version="1.0" encoding="utf-8"?>
<calcChain xmlns="http://schemas.openxmlformats.org/spreadsheetml/2006/main">
  <c r="B142" i="2" l="1"/>
  <c r="B139" i="2"/>
  <c r="D128" i="2"/>
  <c r="C126" i="2"/>
  <c r="C128" i="2" s="1"/>
  <c r="B126" i="2"/>
  <c r="B128" i="2" s="1"/>
  <c r="D121" i="2"/>
  <c r="C121" i="2"/>
  <c r="C130" i="2" s="1"/>
  <c r="B121" i="2"/>
  <c r="C114" i="2"/>
  <c r="C108" i="2"/>
  <c r="B108" i="2"/>
  <c r="D106" i="2"/>
  <c r="D108" i="2" s="1"/>
  <c r="D98" i="2"/>
  <c r="D99" i="2" s="1"/>
  <c r="C98" i="2"/>
  <c r="B98" i="2"/>
  <c r="D88" i="2"/>
  <c r="C88" i="2"/>
  <c r="B88" i="2"/>
  <c r="D73" i="2"/>
  <c r="D75" i="2" s="1"/>
  <c r="C73" i="2"/>
  <c r="C75" i="2" s="1"/>
  <c r="B73" i="2"/>
  <c r="B75" i="2" s="1"/>
  <c r="D60" i="2"/>
  <c r="C60" i="2"/>
  <c r="C61" i="2" s="1"/>
  <c r="B60" i="2"/>
  <c r="D49" i="2"/>
  <c r="C49" i="2"/>
  <c r="B49" i="2"/>
  <c r="B63" i="2" s="1"/>
  <c r="C63" i="2" l="1"/>
  <c r="B99" i="2"/>
  <c r="D63" i="2"/>
  <c r="B61" i="2"/>
  <c r="C99" i="2"/>
  <c r="D100" i="2" s="1"/>
  <c r="D130" i="2"/>
  <c r="D131" i="2" s="1"/>
  <c r="D76" i="2"/>
  <c r="B130" i="2"/>
  <c r="H9" i="4"/>
  <c r="D64" i="2" l="1"/>
  <c r="B7" i="4"/>
  <c r="B10" i="4"/>
  <c r="E12" i="2" l="1"/>
  <c r="E11" i="2"/>
  <c r="H10" i="2"/>
  <c r="H13" i="2" s="1"/>
  <c r="G10" i="2"/>
  <c r="G13" i="2" s="1"/>
  <c r="D10" i="2"/>
  <c r="C10" i="2"/>
  <c r="B10" i="2"/>
  <c r="I9" i="2"/>
  <c r="E9" i="2"/>
  <c r="I8" i="2"/>
  <c r="E8" i="2"/>
  <c r="I7" i="2"/>
  <c r="E7" i="2"/>
  <c r="F6" i="2"/>
  <c r="I6" i="2" s="1"/>
  <c r="E6" i="2"/>
  <c r="I5" i="2"/>
  <c r="E5" i="2"/>
  <c r="D116" i="3"/>
  <c r="C114" i="3"/>
  <c r="C116" i="3" s="1"/>
  <c r="B114" i="3"/>
  <c r="B116" i="3" s="1"/>
  <c r="D109" i="3"/>
  <c r="B109" i="3"/>
  <c r="C102" i="3"/>
  <c r="C109" i="3" s="1"/>
  <c r="C96" i="3"/>
  <c r="B96" i="3"/>
  <c r="B118" i="3" s="1"/>
  <c r="D94" i="3"/>
  <c r="D96" i="3" s="1"/>
  <c r="D118" i="3" s="1"/>
  <c r="D77" i="3"/>
  <c r="C77" i="3"/>
  <c r="B77" i="3"/>
  <c r="D67" i="3"/>
  <c r="C67" i="3"/>
  <c r="B67" i="3"/>
  <c r="D52" i="3"/>
  <c r="D54" i="3" s="1"/>
  <c r="C52" i="3"/>
  <c r="C54" i="3" s="1"/>
  <c r="B52" i="3"/>
  <c r="B54" i="3" s="1"/>
  <c r="D28" i="3"/>
  <c r="C28" i="3"/>
  <c r="C29" i="3" s="1"/>
  <c r="B28" i="3"/>
  <c r="D17" i="3"/>
  <c r="C17" i="3"/>
  <c r="B17" i="3"/>
  <c r="B31" i="2"/>
  <c r="B32" i="2" s="1"/>
  <c r="I10" i="2" l="1"/>
  <c r="I13" i="2" s="1"/>
  <c r="D31" i="3"/>
  <c r="D32" i="3" s="1"/>
  <c r="D119" i="3"/>
  <c r="C118" i="3"/>
  <c r="B78" i="3"/>
  <c r="C78" i="3"/>
  <c r="B31" i="3"/>
  <c r="C31" i="3"/>
  <c r="B29" i="3"/>
  <c r="D78" i="3"/>
  <c r="F10" i="2"/>
  <c r="F13" i="2" s="1"/>
  <c r="E10" i="2"/>
  <c r="E13" i="2" s="1"/>
  <c r="D55" i="3"/>
  <c r="I14" i="2" l="1"/>
  <c r="D79" i="3"/>
</calcChain>
</file>

<file path=xl/comments1.xml><?xml version="1.0" encoding="utf-8"?>
<comments xmlns="http://schemas.openxmlformats.org/spreadsheetml/2006/main">
  <authors>
    <author>Author</author>
  </authors>
  <commentList>
    <comment ref="B6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67,122 arsimi +shendetesia 157.74=67,279.74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861,604.84 shpenzim per kontrat kolektive ne arsim
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67,122 arsimi +shendetesia 157.74=67,279.74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861,604.84 shpenzim per kontrat kolektive ne arsim
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<sst xmlns="http://schemas.openxmlformats.org/spreadsheetml/2006/main" count="262" uniqueCount="100">
  <si>
    <t>RAPORTI I SHPENZIMEVE JANAR - QERSHOR 2025</t>
  </si>
  <si>
    <t>GRANT</t>
  </si>
  <si>
    <t>THV</t>
  </si>
  <si>
    <t>TOTALI</t>
  </si>
  <si>
    <t>SHPENZIMI</t>
  </si>
  <si>
    <t>%</t>
  </si>
  <si>
    <t>22</t>
  </si>
  <si>
    <t>PAGA DHE MEDITJE</t>
  </si>
  <si>
    <t>MALLRA DHE SHERBIME</t>
  </si>
  <si>
    <t>SHPENZIME KOMUNALE</t>
  </si>
  <si>
    <t>SUBVENCIONE DHE TRANSFERE</t>
  </si>
  <si>
    <t>INVESTIME KAPITALE</t>
  </si>
  <si>
    <t>TOTALI PER VITIN 2025</t>
  </si>
  <si>
    <t>DONACIONE MALLRA</t>
  </si>
  <si>
    <t>KAPITALE GRANTI I PERFORMANCES</t>
  </si>
  <si>
    <t>PLANIFIKIMI</t>
  </si>
  <si>
    <t>EKONOMIA</t>
  </si>
  <si>
    <t>SEKTORI I TATIMIT NE PRONE</t>
  </si>
  <si>
    <t xml:space="preserve">DREJTORIA E ADMINISTRATËS </t>
  </si>
  <si>
    <t>QERDHJA</t>
  </si>
  <si>
    <t>SHKOLLA E MESME</t>
  </si>
  <si>
    <t>DREJTORIA  E KATASTRIT</t>
  </si>
  <si>
    <t xml:space="preserve"> SHENDETESI</t>
  </si>
  <si>
    <t xml:space="preserve"> KULTURA</t>
  </si>
  <si>
    <t>DREJTORIA  E URBANIZMIT</t>
  </si>
  <si>
    <t xml:space="preserve"> PLANIFIKIMI MJEDISOR DHE INSPEKCIONI</t>
  </si>
  <si>
    <t>GJOBAT DHE DENIMET</t>
  </si>
  <si>
    <t>% E REALIZUAR</t>
  </si>
  <si>
    <t xml:space="preserve">BUXHETI I PLANIFIKUAR </t>
  </si>
  <si>
    <t>BUXHETI I ALOKUAR</t>
  </si>
  <si>
    <t>Zyra e kryetarit</t>
  </si>
  <si>
    <t>Administrata</t>
  </si>
  <si>
    <t>Zyra e kuvendit</t>
  </si>
  <si>
    <t>DSHPE</t>
  </si>
  <si>
    <t>Infrastruktura</t>
  </si>
  <si>
    <t>ZLK</t>
  </si>
  <si>
    <t>Ambienti</t>
  </si>
  <si>
    <t>Kujdesi Primar Shendetsor</t>
  </si>
  <si>
    <t>Kultura</t>
  </si>
  <si>
    <t>Administrata e Arsimit</t>
  </si>
  <si>
    <t>Qerdhja</t>
  </si>
  <si>
    <t>Arsimi fillor</t>
  </si>
  <si>
    <t>Arsimi I Mesem</t>
  </si>
  <si>
    <t>TOTALI  GRANT:</t>
  </si>
  <si>
    <t xml:space="preserve">TOTALI THV </t>
  </si>
  <si>
    <t>TOTALI 10+21</t>
  </si>
  <si>
    <t>TOTALI  10+21+DONACIONE</t>
  </si>
  <si>
    <t>Kujdesi Primar Sshendetsor</t>
  </si>
  <si>
    <t>Arsimi i Mesem</t>
  </si>
  <si>
    <t>DSHPE THV</t>
  </si>
  <si>
    <t>TOTALI JANAR QERSHOR 2025</t>
  </si>
  <si>
    <t>Bujqesia</t>
  </si>
  <si>
    <t>DKRS</t>
  </si>
  <si>
    <t>Arsimi I mesem</t>
  </si>
  <si>
    <t>TOTALI GRANT</t>
  </si>
  <si>
    <t>Zyra e Kryetarit</t>
  </si>
  <si>
    <t>Sociali</t>
  </si>
  <si>
    <t>Administrata e Shendetesise</t>
  </si>
  <si>
    <t>TOTALI THV</t>
  </si>
  <si>
    <t>Ndertimi i ures automobolistike ne Graboc</t>
  </si>
  <si>
    <t>Instalimi i ngrohjes qendrore në qytetin e Obiliqit Kogjenerimi</t>
  </si>
  <si>
    <t>Ndertimi i kanalizimit Lajthishte</t>
  </si>
  <si>
    <t xml:space="preserve">Bashkfinancim </t>
  </si>
  <si>
    <t>INVESTIME KAPITALE ME THV 2025</t>
  </si>
  <si>
    <t>Ndetimi i parkingut rr.Adem Jashari Obiliq</t>
  </si>
  <si>
    <t>Ndertimi i parkut rr.Adem Jashari  qendra tregtare</t>
  </si>
  <si>
    <t>Ndriqimi publik rr.Nuhi Kelmendi dhe Vllezerit Gervalla</t>
  </si>
  <si>
    <t>Ndertimi I pishines gjysem olimpike</t>
  </si>
  <si>
    <t>Asfaltimi I rrug.te Sekiraqt Mazgit dhe rr.Dardania</t>
  </si>
  <si>
    <t>Ndertimi I rruges dhe trotuarirr.Daut Hashani</t>
  </si>
  <si>
    <t>Ndertimi I kanalit Breznice</t>
  </si>
  <si>
    <t>Ndertimi I kendeve te lojrave afer fushes sportive Dardhisht</t>
  </si>
  <si>
    <t>Ndertimi I parkut Mazgit</t>
  </si>
  <si>
    <t>Digjitalizimi ne shkolla</t>
  </si>
  <si>
    <t>Parrticipimi i qytetareve ura ne Raskove</t>
  </si>
  <si>
    <t>Granti i performances Demos</t>
  </si>
  <si>
    <t>Granti i performances-fuqizimi i romeve</t>
  </si>
  <si>
    <t>TOTALI I DONACIONEVE</t>
  </si>
  <si>
    <t>PLANIFIKIMI DHE REALIZIMI I TË HYRAVE VETANAKE JANAR-QERSHOR 2025</t>
  </si>
  <si>
    <t>REALIZIMI SIPAS DREJTORIVE KOMUNALE</t>
  </si>
  <si>
    <t>REALIZIMI I THV JANAR-  QERSHOR  2025</t>
  </si>
  <si>
    <t>KATEGORIT EKONOMIKE</t>
  </si>
  <si>
    <t>TOTALI I SHPENZIMEVE</t>
  </si>
  <si>
    <t>BARTJA</t>
  </si>
  <si>
    <t>10+21+22</t>
  </si>
  <si>
    <t>TOTALI I SHPENZIMEVE KAPITALE 30.06.2025</t>
  </si>
  <si>
    <t>MALLRA DHE SHERBIME GRANT JANAR-QERSHOR 2025</t>
  </si>
  <si>
    <t>MALLRA DHE SHERBIME THV JANAR-QERSHOR  2025</t>
  </si>
  <si>
    <t>SHPENZIME KOMUNALE JANAR-QERSHOR 2025</t>
  </si>
  <si>
    <t>SUBVENCIONE DHE TRANSFERE GRANT JANAR-QERSHOR 2025</t>
  </si>
  <si>
    <t>SUBVENCIONE ME THV JANAR-QERSHOR 2025</t>
  </si>
  <si>
    <t>INVESTIME KAPITALE JANAR-QERSHOR 2025</t>
  </si>
  <si>
    <t>Arsimi Fillor bartje e donacioneve</t>
  </si>
  <si>
    <t>BASHKFINANCIM NGA BARTJA E MJETEVE NGA VITI 2024, NE VITIN 2025</t>
  </si>
  <si>
    <t>DIGJITALIZIMI I SHKOLLAVE</t>
  </si>
  <si>
    <t>TOTALI I MJETEVE TE EKZEKUTUARA NGA THESARI</t>
  </si>
  <si>
    <t>INSTALIMI I NGROHJES QENDRORE -KOGJENERIMI</t>
  </si>
  <si>
    <t xml:space="preserve">MJETET E EKZEKUTUARA NGA THESARI PER KONTRATA KOLEKTIVE </t>
  </si>
  <si>
    <t>LENDET PERMBARIMORE DHE GJYQESORE  NE VITIN 2025</t>
  </si>
  <si>
    <t>TOTAL INVESTIME KAPITALE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</si>
</sst>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/>
    <xf numFmtId="43" fontId="4" fillId="2" borderId="1" xfId="1" applyFont="1" applyFill="1" applyBorder="1"/>
    <xf numFmtId="0" fontId="4" fillId="2" borderId="0" xfId="0" applyFont="1" applyFill="1" applyBorder="1"/>
    <xf numFmtId="49" fontId="4" fillId="2" borderId="1" xfId="1" applyNumberFormat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0" fontId="5" fillId="2" borderId="1" xfId="0" applyFont="1" applyFill="1" applyBorder="1"/>
    <xf numFmtId="43" fontId="5" fillId="2" borderId="1" xfId="1" applyFont="1" applyFill="1" applyBorder="1"/>
    <xf numFmtId="43" fontId="4" fillId="2" borderId="0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2" borderId="0" xfId="0" applyFont="1" applyFill="1" applyBorder="1"/>
    <xf numFmtId="43" fontId="5" fillId="2" borderId="0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0" fontId="4" fillId="2" borderId="6" xfId="0" applyFont="1" applyFill="1" applyBorder="1"/>
    <xf numFmtId="43" fontId="4" fillId="2" borderId="6" xfId="1" applyFont="1" applyFill="1" applyBorder="1"/>
    <xf numFmtId="43" fontId="9" fillId="2" borderId="0" xfId="1" applyFont="1" applyFill="1" applyBorder="1"/>
    <xf numFmtId="43" fontId="10" fillId="2" borderId="0" xfId="1" applyFont="1" applyFill="1"/>
    <xf numFmtId="0" fontId="10" fillId="2" borderId="0" xfId="0" applyFont="1" applyFill="1"/>
    <xf numFmtId="0" fontId="10" fillId="2" borderId="1" xfId="0" applyFont="1" applyFill="1" applyBorder="1"/>
    <xf numFmtId="43" fontId="10" fillId="2" borderId="1" xfId="1" applyFont="1" applyFill="1" applyBorder="1"/>
    <xf numFmtId="43" fontId="5" fillId="2" borderId="1" xfId="1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/>
    <xf numFmtId="43" fontId="2" fillId="2" borderId="1" xfId="1" applyFont="1" applyFill="1" applyBorder="1"/>
    <xf numFmtId="43" fontId="9" fillId="2" borderId="1" xfId="1" applyFont="1" applyFill="1" applyBorder="1"/>
    <xf numFmtId="43" fontId="12" fillId="2" borderId="1" xfId="1" applyFont="1" applyFill="1" applyBorder="1" applyAlignment="1">
      <alignment vertical="center"/>
    </xf>
    <xf numFmtId="43" fontId="2" fillId="0" borderId="1" xfId="1" applyFont="1" applyBorder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43" fontId="5" fillId="2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3" fontId="15" fillId="2" borderId="1" xfId="1" applyFont="1" applyFill="1" applyBorder="1"/>
    <xf numFmtId="43" fontId="6" fillId="2" borderId="1" xfId="1" applyFont="1" applyFill="1" applyBorder="1"/>
    <xf numFmtId="0" fontId="16" fillId="0" borderId="1" xfId="0" applyFont="1" applyBorder="1"/>
    <xf numFmtId="0" fontId="17" fillId="0" borderId="0" xfId="0" applyFont="1"/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3" fontId="10" fillId="2" borderId="0" xfId="1" applyFont="1" applyFill="1" applyBorder="1"/>
    <xf numFmtId="43" fontId="0" fillId="0" borderId="0" xfId="1" applyFont="1"/>
    <xf numFmtId="0" fontId="19" fillId="0" borderId="1" xfId="0" applyFont="1" applyBorder="1"/>
    <xf numFmtId="0" fontId="12" fillId="0" borderId="1" xfId="0" applyFont="1" applyBorder="1"/>
    <xf numFmtId="43" fontId="20" fillId="0" borderId="1" xfId="1" applyFont="1" applyBorder="1"/>
    <xf numFmtId="43" fontId="3" fillId="0" borderId="1" xfId="1" applyFont="1" applyBorder="1"/>
    <xf numFmtId="0" fontId="12" fillId="0" borderId="0" xfId="0" applyFont="1"/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4" xfId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2"/>
  <sheetViews>
    <sheetView tabSelected="1" workbookViewId="0">
      <selection activeCell="C120" sqref="C120"/>
    </sheetView>
  </sheetViews>
  <sheetFormatPr defaultRowHeight="15" x14ac:dyDescent="0.25"/>
  <cols>
    <col min="1" max="1" width="67.7109375" bestFit="1" customWidth="1"/>
    <col min="2" max="2" width="18.28515625" bestFit="1" customWidth="1"/>
    <col min="3" max="4" width="14.5703125" bestFit="1" customWidth="1"/>
    <col min="5" max="5" width="12" bestFit="1" customWidth="1"/>
    <col min="6" max="6" width="11.42578125" customWidth="1"/>
    <col min="7" max="8" width="9.85546875" bestFit="1" customWidth="1"/>
    <col min="9" max="9" width="12" bestFit="1" customWidth="1"/>
  </cols>
  <sheetData>
    <row r="1" spans="1:9" ht="18.75" x14ac:dyDescent="0.3">
      <c r="A1" s="1" t="s">
        <v>0</v>
      </c>
      <c r="B1" s="2"/>
      <c r="C1" s="2"/>
    </row>
    <row r="2" spans="1:9" ht="18.75" x14ac:dyDescent="0.3">
      <c r="A2" s="1"/>
      <c r="B2" s="2"/>
      <c r="C2" s="2"/>
    </row>
    <row r="3" spans="1:9" x14ac:dyDescent="0.25">
      <c r="A3" s="61" t="s">
        <v>81</v>
      </c>
      <c r="B3" s="4" t="s">
        <v>1</v>
      </c>
      <c r="C3" s="4" t="s">
        <v>2</v>
      </c>
      <c r="D3" s="4" t="s">
        <v>83</v>
      </c>
      <c r="E3" s="4" t="s">
        <v>3</v>
      </c>
      <c r="F3" s="63" t="s">
        <v>4</v>
      </c>
      <c r="G3" s="64"/>
      <c r="H3" s="65"/>
      <c r="I3" s="4" t="s">
        <v>3</v>
      </c>
    </row>
    <row r="4" spans="1:9" x14ac:dyDescent="0.25">
      <c r="A4" s="62"/>
      <c r="B4" s="6">
        <v>10</v>
      </c>
      <c r="C4" s="6">
        <v>21</v>
      </c>
      <c r="D4" s="6" t="s">
        <v>6</v>
      </c>
      <c r="E4" s="6" t="s">
        <v>84</v>
      </c>
      <c r="F4" s="7">
        <v>10</v>
      </c>
      <c r="G4" s="8">
        <v>21</v>
      </c>
      <c r="H4" s="8" t="s">
        <v>6</v>
      </c>
      <c r="I4" s="6" t="s">
        <v>84</v>
      </c>
    </row>
    <row r="5" spans="1:9" x14ac:dyDescent="0.25">
      <c r="A5" s="9" t="s">
        <v>7</v>
      </c>
      <c r="B5" s="39">
        <v>2972251.75</v>
      </c>
      <c r="C5" s="39">
        <v>25000</v>
      </c>
      <c r="D5" s="39"/>
      <c r="E5" s="39">
        <f>B5+C5</f>
        <v>2997251.75</v>
      </c>
      <c r="F5" s="39">
        <v>2928811.57</v>
      </c>
      <c r="G5" s="39">
        <v>0</v>
      </c>
      <c r="H5" s="39"/>
      <c r="I5" s="39">
        <f>F5+G5</f>
        <v>2928811.57</v>
      </c>
    </row>
    <row r="6" spans="1:9" x14ac:dyDescent="0.25">
      <c r="A6" s="9" t="s">
        <v>8</v>
      </c>
      <c r="B6" s="39">
        <v>1750000</v>
      </c>
      <c r="C6" s="39">
        <v>134500</v>
      </c>
      <c r="D6" s="39"/>
      <c r="E6" s="39">
        <f t="shared" ref="E6:E8" si="0">B6+C6</f>
        <v>1884500</v>
      </c>
      <c r="F6" s="39">
        <f>1146250.47</f>
        <v>1146250.47</v>
      </c>
      <c r="G6" s="39">
        <v>116448.47</v>
      </c>
      <c r="H6" s="39"/>
      <c r="I6" s="39">
        <f t="shared" ref="I6:I8" si="1">F6+G6</f>
        <v>1262698.94</v>
      </c>
    </row>
    <row r="7" spans="1:9" x14ac:dyDescent="0.25">
      <c r="A7" s="9" t="s">
        <v>9</v>
      </c>
      <c r="B7" s="39">
        <v>250000</v>
      </c>
      <c r="C7" s="39">
        <v>6374.83</v>
      </c>
      <c r="D7" s="39"/>
      <c r="E7" s="39">
        <f t="shared" si="0"/>
        <v>256374.83</v>
      </c>
      <c r="F7" s="39">
        <v>122058.73</v>
      </c>
      <c r="G7" s="39">
        <v>6166</v>
      </c>
      <c r="H7" s="39"/>
      <c r="I7" s="39">
        <f t="shared" si="1"/>
        <v>128224.73</v>
      </c>
    </row>
    <row r="8" spans="1:9" x14ac:dyDescent="0.25">
      <c r="A8" s="9" t="s">
        <v>10</v>
      </c>
      <c r="B8" s="39">
        <v>700000</v>
      </c>
      <c r="C8" s="39">
        <v>54678.36</v>
      </c>
      <c r="D8" s="39"/>
      <c r="E8" s="39">
        <f t="shared" si="0"/>
        <v>754678.36</v>
      </c>
      <c r="F8" s="39">
        <v>462897.86</v>
      </c>
      <c r="G8" s="39">
        <v>54450</v>
      </c>
      <c r="H8" s="39"/>
      <c r="I8" s="39">
        <f t="shared" si="1"/>
        <v>517347.86</v>
      </c>
    </row>
    <row r="9" spans="1:9" x14ac:dyDescent="0.25">
      <c r="A9" s="9" t="s">
        <v>11</v>
      </c>
      <c r="B9" s="39">
        <v>4821281</v>
      </c>
      <c r="C9" s="39">
        <v>497588</v>
      </c>
      <c r="D9" s="39">
        <v>210564.74</v>
      </c>
      <c r="E9" s="39">
        <f>B9+C9+D9</f>
        <v>5529433.7400000002</v>
      </c>
      <c r="F9" s="39">
        <v>4653624.22</v>
      </c>
      <c r="G9" s="39">
        <v>406042.64</v>
      </c>
      <c r="H9" s="39">
        <v>103844.05</v>
      </c>
      <c r="I9" s="39">
        <f>F9+G9+H9</f>
        <v>5163510.9099999992</v>
      </c>
    </row>
    <row r="10" spans="1:9" x14ac:dyDescent="0.25">
      <c r="A10" s="3" t="s">
        <v>12</v>
      </c>
      <c r="B10" s="40">
        <f>SUM(B5:B9)</f>
        <v>10493532.75</v>
      </c>
      <c r="C10" s="40">
        <f>SUM(C5:C9)</f>
        <v>718141.19</v>
      </c>
      <c r="D10" s="40">
        <f>SUM(D4:D9)</f>
        <v>210564.74</v>
      </c>
      <c r="E10" s="40">
        <f>SUM(E5:E9)</f>
        <v>11422238.68</v>
      </c>
      <c r="F10" s="40">
        <f>SUM(F5:F9)</f>
        <v>9313642.8500000015</v>
      </c>
      <c r="G10" s="40">
        <f>SUM(G5:G9)</f>
        <v>583107.11</v>
      </c>
      <c r="H10" s="40">
        <f>SUM(H5:H9)</f>
        <v>103844.05</v>
      </c>
      <c r="I10" s="40">
        <f>SUM(I5:I9)</f>
        <v>10000594.01</v>
      </c>
    </row>
    <row r="11" spans="1:9" x14ac:dyDescent="0.25">
      <c r="A11" s="3" t="s">
        <v>13</v>
      </c>
      <c r="B11" s="40"/>
      <c r="C11" s="40"/>
      <c r="D11" s="40"/>
      <c r="E11" s="39">
        <f>19881.5+157.74</f>
        <v>20039.240000000002</v>
      </c>
      <c r="F11" s="40"/>
      <c r="G11" s="39"/>
      <c r="H11" s="39"/>
      <c r="I11" s="39">
        <v>89079.91</v>
      </c>
    </row>
    <row r="12" spans="1:9" x14ac:dyDescent="0.25">
      <c r="A12" s="3" t="s">
        <v>14</v>
      </c>
      <c r="B12" s="40"/>
      <c r="C12" s="40"/>
      <c r="D12" s="40"/>
      <c r="E12" s="39">
        <f>700+8.12+140018.27+2440</f>
        <v>143166.38999999998</v>
      </c>
      <c r="F12" s="40"/>
      <c r="G12" s="39"/>
      <c r="H12" s="39"/>
      <c r="I12" s="39"/>
    </row>
    <row r="13" spans="1:9" x14ac:dyDescent="0.25">
      <c r="A13" s="3" t="s">
        <v>82</v>
      </c>
      <c r="B13" s="39"/>
      <c r="C13" s="39"/>
      <c r="D13" s="39"/>
      <c r="E13" s="40">
        <f>SUM(E10:E12)</f>
        <v>11585444.310000001</v>
      </c>
      <c r="F13" s="40">
        <f>SUM(F10:F11)</f>
        <v>9313642.8500000015</v>
      </c>
      <c r="G13" s="40">
        <f>SUM(G10:G11)</f>
        <v>583107.11</v>
      </c>
      <c r="H13" s="40">
        <f>SUM(H10:H11)</f>
        <v>103844.05</v>
      </c>
      <c r="I13" s="40">
        <f>SUM(I10:I11)</f>
        <v>10089673.92</v>
      </c>
    </row>
    <row r="14" spans="1:9" x14ac:dyDescent="0.25">
      <c r="A14" s="33"/>
      <c r="B14" s="41"/>
      <c r="C14" s="41"/>
      <c r="D14" s="41"/>
      <c r="E14" s="41"/>
      <c r="F14" s="41"/>
      <c r="G14" s="41"/>
      <c r="H14" s="43" t="s">
        <v>5</v>
      </c>
      <c r="I14" s="44">
        <f>I13/E13%</f>
        <v>87.089227223603984</v>
      </c>
    </row>
    <row r="15" spans="1:9" x14ac:dyDescent="0.25">
      <c r="A15" s="34"/>
      <c r="B15" s="45"/>
      <c r="C15" s="45"/>
      <c r="D15" s="45"/>
      <c r="E15" s="45"/>
      <c r="F15" s="45"/>
      <c r="G15" s="45"/>
      <c r="H15" s="46"/>
      <c r="I15" s="47"/>
    </row>
    <row r="17" spans="1:9" ht="36" customHeight="1" x14ac:dyDescent="0.25">
      <c r="A17" s="66" t="s">
        <v>78</v>
      </c>
      <c r="B17" s="67"/>
    </row>
    <row r="18" spans="1:9" x14ac:dyDescent="0.25">
      <c r="A18" s="37" t="s">
        <v>15</v>
      </c>
      <c r="B18" s="31">
        <v>1291588</v>
      </c>
    </row>
    <row r="19" spans="1:9" ht="24" x14ac:dyDescent="0.25">
      <c r="A19" s="37" t="s">
        <v>79</v>
      </c>
      <c r="B19" s="32"/>
    </row>
    <row r="20" spans="1:9" x14ac:dyDescent="0.25">
      <c r="A20" s="38" t="s">
        <v>16</v>
      </c>
      <c r="B20" s="10">
        <v>161971.54</v>
      </c>
      <c r="I20" s="42"/>
    </row>
    <row r="21" spans="1:9" x14ac:dyDescent="0.25">
      <c r="A21" s="38" t="s">
        <v>17</v>
      </c>
      <c r="B21" s="10">
        <v>306568.07</v>
      </c>
    </row>
    <row r="22" spans="1:9" x14ac:dyDescent="0.25">
      <c r="A22" s="38" t="s">
        <v>18</v>
      </c>
      <c r="B22" s="10">
        <v>7840</v>
      </c>
    </row>
    <row r="23" spans="1:9" x14ac:dyDescent="0.25">
      <c r="A23" s="38" t="s">
        <v>19</v>
      </c>
      <c r="B23" s="10">
        <v>14543</v>
      </c>
    </row>
    <row r="24" spans="1:9" x14ac:dyDescent="0.25">
      <c r="A24" s="38" t="s">
        <v>20</v>
      </c>
      <c r="B24" s="10">
        <v>79167</v>
      </c>
    </row>
    <row r="25" spans="1:9" x14ac:dyDescent="0.25">
      <c r="A25" s="38" t="s">
        <v>21</v>
      </c>
      <c r="B25" s="10">
        <v>28970.23</v>
      </c>
    </row>
    <row r="26" spans="1:9" x14ac:dyDescent="0.25">
      <c r="A26" s="38" t="s">
        <v>22</v>
      </c>
      <c r="B26" s="10">
        <v>16071.9</v>
      </c>
    </row>
    <row r="27" spans="1:9" x14ac:dyDescent="0.25">
      <c r="A27" s="38" t="s">
        <v>23</v>
      </c>
      <c r="B27" s="10">
        <v>845</v>
      </c>
    </row>
    <row r="28" spans="1:9" x14ac:dyDescent="0.25">
      <c r="A28" s="38" t="s">
        <v>24</v>
      </c>
      <c r="B28" s="10">
        <v>87173.52</v>
      </c>
    </row>
    <row r="29" spans="1:9" ht="25.5" x14ac:dyDescent="0.25">
      <c r="A29" s="38" t="s">
        <v>25</v>
      </c>
      <c r="B29" s="10">
        <v>11819.09</v>
      </c>
    </row>
    <row r="30" spans="1:9" x14ac:dyDescent="0.25">
      <c r="A30" s="38" t="s">
        <v>26</v>
      </c>
      <c r="B30" s="10">
        <v>84790</v>
      </c>
    </row>
    <row r="31" spans="1:9" ht="25.5" x14ac:dyDescent="0.25">
      <c r="A31" s="36" t="s">
        <v>80</v>
      </c>
      <c r="B31" s="4">
        <f>SUM(B20:B30)</f>
        <v>799759.35</v>
      </c>
    </row>
    <row r="32" spans="1:9" x14ac:dyDescent="0.25">
      <c r="A32" s="36" t="s">
        <v>27</v>
      </c>
      <c r="B32" s="4">
        <f>B31/B18%</f>
        <v>61.920624068975556</v>
      </c>
    </row>
    <row r="35" spans="1:4" ht="25.5" x14ac:dyDescent="0.25">
      <c r="A35" s="12" t="s">
        <v>86</v>
      </c>
      <c r="B35" s="13" t="s">
        <v>28</v>
      </c>
      <c r="C35" s="13" t="s">
        <v>29</v>
      </c>
      <c r="D35" s="13" t="s">
        <v>4</v>
      </c>
    </row>
    <row r="36" spans="1:4" x14ac:dyDescent="0.25">
      <c r="A36" s="9" t="s">
        <v>30</v>
      </c>
      <c r="B36" s="10">
        <v>2000</v>
      </c>
      <c r="C36" s="10">
        <v>2000</v>
      </c>
      <c r="D36" s="10">
        <v>0</v>
      </c>
    </row>
    <row r="37" spans="1:4" x14ac:dyDescent="0.25">
      <c r="A37" s="9" t="s">
        <v>31</v>
      </c>
      <c r="B37" s="10">
        <v>218500</v>
      </c>
      <c r="C37" s="10">
        <v>218500</v>
      </c>
      <c r="D37" s="10">
        <v>110855.17</v>
      </c>
    </row>
    <row r="38" spans="1:4" x14ac:dyDescent="0.25">
      <c r="A38" s="9" t="s">
        <v>32</v>
      </c>
      <c r="B38" s="10">
        <v>7000</v>
      </c>
      <c r="C38" s="10">
        <v>7000</v>
      </c>
      <c r="D38" s="10">
        <v>5541.6</v>
      </c>
    </row>
    <row r="39" spans="1:4" x14ac:dyDescent="0.25">
      <c r="A39" s="9" t="s">
        <v>33</v>
      </c>
      <c r="B39" s="10">
        <v>669070</v>
      </c>
      <c r="C39" s="10">
        <v>669070</v>
      </c>
      <c r="D39" s="10">
        <v>457151.39</v>
      </c>
    </row>
    <row r="40" spans="1:4" x14ac:dyDescent="0.25">
      <c r="A40" s="9" t="s">
        <v>34</v>
      </c>
      <c r="B40" s="10">
        <v>150000</v>
      </c>
      <c r="C40" s="10">
        <v>150000</v>
      </c>
      <c r="D40" s="10">
        <v>100000</v>
      </c>
    </row>
    <row r="41" spans="1:4" x14ac:dyDescent="0.25">
      <c r="A41" s="9" t="s">
        <v>35</v>
      </c>
      <c r="B41" s="10">
        <v>1000</v>
      </c>
      <c r="C41" s="10">
        <v>1000</v>
      </c>
      <c r="D41" s="10">
        <v>0</v>
      </c>
    </row>
    <row r="42" spans="1:4" x14ac:dyDescent="0.25">
      <c r="A42" s="9" t="s">
        <v>36</v>
      </c>
      <c r="B42" s="10">
        <v>80410</v>
      </c>
      <c r="C42" s="10">
        <v>80410</v>
      </c>
      <c r="D42" s="10">
        <v>48000</v>
      </c>
    </row>
    <row r="43" spans="1:4" x14ac:dyDescent="0.25">
      <c r="A43" s="9" t="s">
        <v>37</v>
      </c>
      <c r="B43" s="10">
        <v>253590</v>
      </c>
      <c r="C43" s="10">
        <v>253590</v>
      </c>
      <c r="D43" s="10">
        <v>101002.68</v>
      </c>
    </row>
    <row r="44" spans="1:4" x14ac:dyDescent="0.25">
      <c r="A44" s="9" t="s">
        <v>38</v>
      </c>
      <c r="B44" s="10">
        <v>88500</v>
      </c>
      <c r="C44" s="10">
        <v>88500</v>
      </c>
      <c r="D44" s="10">
        <v>64683.98</v>
      </c>
    </row>
    <row r="45" spans="1:4" x14ac:dyDescent="0.25">
      <c r="A45" s="9" t="s">
        <v>39</v>
      </c>
      <c r="B45" s="10">
        <v>58421</v>
      </c>
      <c r="C45" s="10">
        <v>58421</v>
      </c>
      <c r="D45" s="10">
        <v>57116.12</v>
      </c>
    </row>
    <row r="46" spans="1:4" x14ac:dyDescent="0.25">
      <c r="A46" s="9" t="s">
        <v>40</v>
      </c>
      <c r="B46" s="10">
        <v>14500</v>
      </c>
      <c r="C46" s="10">
        <v>14500</v>
      </c>
      <c r="D46" s="10">
        <v>4076.36</v>
      </c>
    </row>
    <row r="47" spans="1:4" x14ac:dyDescent="0.25">
      <c r="A47" s="9" t="s">
        <v>41</v>
      </c>
      <c r="B47" s="10">
        <v>153759</v>
      </c>
      <c r="C47" s="10">
        <v>153759</v>
      </c>
      <c r="D47" s="10">
        <v>144781.92000000001</v>
      </c>
    </row>
    <row r="48" spans="1:4" x14ac:dyDescent="0.25">
      <c r="A48" s="9" t="s">
        <v>42</v>
      </c>
      <c r="B48" s="10">
        <v>53250</v>
      </c>
      <c r="C48" s="10">
        <v>53250</v>
      </c>
      <c r="D48" s="10">
        <v>53041.25</v>
      </c>
    </row>
    <row r="49" spans="1:4" x14ac:dyDescent="0.25">
      <c r="A49" s="3" t="s">
        <v>43</v>
      </c>
      <c r="B49" s="4">
        <f>SUM(B36:B48)</f>
        <v>1750000</v>
      </c>
      <c r="C49" s="4">
        <f>SUM(C36:C48)</f>
        <v>1750000</v>
      </c>
      <c r="D49" s="4">
        <f>SUM(D36:D48)</f>
        <v>1146250.47</v>
      </c>
    </row>
    <row r="50" spans="1:4" x14ac:dyDescent="0.25">
      <c r="A50" s="5"/>
      <c r="B50" s="11"/>
      <c r="C50" s="11"/>
      <c r="D50" s="11"/>
    </row>
    <row r="51" spans="1:4" ht="25.5" x14ac:dyDescent="0.25">
      <c r="A51" s="12" t="s">
        <v>87</v>
      </c>
      <c r="B51" s="13" t="s">
        <v>28</v>
      </c>
      <c r="C51" s="13" t="s">
        <v>29</v>
      </c>
      <c r="D51" s="4" t="s">
        <v>4</v>
      </c>
    </row>
    <row r="52" spans="1:4" x14ac:dyDescent="0.25">
      <c r="A52" s="9" t="s">
        <v>30</v>
      </c>
      <c r="B52" s="10">
        <v>4000</v>
      </c>
      <c r="C52" s="10">
        <v>0</v>
      </c>
      <c r="D52" s="10">
        <v>0</v>
      </c>
    </row>
    <row r="53" spans="1:4" x14ac:dyDescent="0.25">
      <c r="A53" s="9" t="s">
        <v>31</v>
      </c>
      <c r="B53" s="10">
        <v>35500</v>
      </c>
      <c r="C53" s="10">
        <v>35500</v>
      </c>
      <c r="D53" s="10">
        <v>28890.39</v>
      </c>
    </row>
    <row r="54" spans="1:4" x14ac:dyDescent="0.25">
      <c r="A54" s="9" t="s">
        <v>33</v>
      </c>
      <c r="B54" s="10">
        <v>40000</v>
      </c>
      <c r="C54" s="10">
        <v>40000</v>
      </c>
      <c r="D54" s="10">
        <v>37651.89</v>
      </c>
    </row>
    <row r="55" spans="1:4" x14ac:dyDescent="0.25">
      <c r="A55" s="9" t="s">
        <v>35</v>
      </c>
      <c r="B55" s="10">
        <v>1500</v>
      </c>
      <c r="C55" s="10">
        <v>0</v>
      </c>
      <c r="D55" s="10">
        <v>0</v>
      </c>
    </row>
    <row r="56" spans="1:4" x14ac:dyDescent="0.25">
      <c r="A56" s="9" t="s">
        <v>36</v>
      </c>
      <c r="B56" s="10">
        <v>40000</v>
      </c>
      <c r="C56" s="10">
        <v>40000</v>
      </c>
      <c r="D56" s="10">
        <v>40000</v>
      </c>
    </row>
    <row r="57" spans="1:4" x14ac:dyDescent="0.25">
      <c r="A57" s="9" t="s">
        <v>37</v>
      </c>
      <c r="B57" s="10">
        <v>10000</v>
      </c>
      <c r="C57" s="10">
        <v>0</v>
      </c>
      <c r="D57" s="10">
        <v>0</v>
      </c>
    </row>
    <row r="58" spans="1:4" x14ac:dyDescent="0.25">
      <c r="A58" s="9" t="s">
        <v>39</v>
      </c>
      <c r="B58" s="10">
        <v>10000</v>
      </c>
      <c r="C58" s="10">
        <v>10000</v>
      </c>
      <c r="D58" s="10">
        <v>9906.19</v>
      </c>
    </row>
    <row r="59" spans="1:4" x14ac:dyDescent="0.25">
      <c r="A59" s="9" t="s">
        <v>40</v>
      </c>
      <c r="B59" s="10">
        <v>9000</v>
      </c>
      <c r="C59" s="10">
        <v>9000</v>
      </c>
      <c r="D59" s="10">
        <v>0</v>
      </c>
    </row>
    <row r="60" spans="1:4" x14ac:dyDescent="0.25">
      <c r="A60" s="3" t="s">
        <v>44</v>
      </c>
      <c r="B60" s="4">
        <f>SUM(B52:B59)</f>
        <v>150000</v>
      </c>
      <c r="C60" s="4">
        <f>SUM(C52:C59)</f>
        <v>134500</v>
      </c>
      <c r="D60" s="4">
        <f>SUM(D52:D59)</f>
        <v>116448.47</v>
      </c>
    </row>
    <row r="61" spans="1:4" x14ac:dyDescent="0.25">
      <c r="A61" s="3" t="s">
        <v>45</v>
      </c>
      <c r="B61" s="4">
        <f>B49+B60</f>
        <v>1900000</v>
      </c>
      <c r="C61" s="4">
        <f>SUM(C60)</f>
        <v>134500</v>
      </c>
      <c r="D61" s="4">
        <v>0</v>
      </c>
    </row>
    <row r="62" spans="1:4" x14ac:dyDescent="0.25">
      <c r="A62" s="3" t="s">
        <v>92</v>
      </c>
      <c r="B62" s="4">
        <v>19881.5</v>
      </c>
      <c r="C62" s="4">
        <v>19881.5</v>
      </c>
      <c r="D62" s="4">
        <v>0</v>
      </c>
    </row>
    <row r="63" spans="1:4" x14ac:dyDescent="0.25">
      <c r="A63" s="3" t="s">
        <v>46</v>
      </c>
      <c r="B63" s="4">
        <f>B49+B60+B62</f>
        <v>1919881.5</v>
      </c>
      <c r="C63" s="4">
        <f>C49+C60+C62</f>
        <v>1904381.5</v>
      </c>
      <c r="D63" s="4">
        <f>D49+D60+D62</f>
        <v>1262698.94</v>
      </c>
    </row>
    <row r="64" spans="1:4" x14ac:dyDescent="0.25">
      <c r="A64" s="14"/>
      <c r="B64" s="15"/>
      <c r="C64" s="35" t="s">
        <v>5</v>
      </c>
      <c r="D64" s="4">
        <f>D63/C63%</f>
        <v>66.304936274585742</v>
      </c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ht="25.5" x14ac:dyDescent="0.25">
      <c r="A67" s="12" t="s">
        <v>88</v>
      </c>
      <c r="B67" s="13" t="s">
        <v>28</v>
      </c>
      <c r="C67" s="13" t="s">
        <v>29</v>
      </c>
      <c r="D67" s="4" t="s">
        <v>4</v>
      </c>
    </row>
    <row r="68" spans="1:4" x14ac:dyDescent="0.25">
      <c r="A68" s="9" t="s">
        <v>33</v>
      </c>
      <c r="B68" s="10">
        <v>189200</v>
      </c>
      <c r="C68" s="10">
        <v>189200</v>
      </c>
      <c r="D68" s="10">
        <v>89214.33</v>
      </c>
    </row>
    <row r="69" spans="1:4" x14ac:dyDescent="0.25">
      <c r="A69" s="9" t="s">
        <v>47</v>
      </c>
      <c r="B69" s="10">
        <v>28800</v>
      </c>
      <c r="C69" s="10">
        <v>28800</v>
      </c>
      <c r="D69" s="10">
        <v>15961.23</v>
      </c>
    </row>
    <row r="70" spans="1:4" x14ac:dyDescent="0.25">
      <c r="A70" s="9" t="s">
        <v>40</v>
      </c>
      <c r="B70" s="10">
        <v>2000</v>
      </c>
      <c r="C70" s="10">
        <v>2000</v>
      </c>
      <c r="D70" s="10">
        <v>1002.21</v>
      </c>
    </row>
    <row r="71" spans="1:4" x14ac:dyDescent="0.25">
      <c r="A71" s="9" t="s">
        <v>41</v>
      </c>
      <c r="B71" s="10">
        <v>15000</v>
      </c>
      <c r="C71" s="10">
        <v>15000</v>
      </c>
      <c r="D71" s="10">
        <v>6947.16</v>
      </c>
    </row>
    <row r="72" spans="1:4" x14ac:dyDescent="0.25">
      <c r="A72" s="9" t="s">
        <v>48</v>
      </c>
      <c r="B72" s="10">
        <v>15000</v>
      </c>
      <c r="C72" s="10">
        <v>15000</v>
      </c>
      <c r="D72" s="10">
        <v>8933.7999999999993</v>
      </c>
    </row>
    <row r="73" spans="1:4" x14ac:dyDescent="0.25">
      <c r="A73" s="3" t="s">
        <v>3</v>
      </c>
      <c r="B73" s="4">
        <f>SUM(B68:B72)</f>
        <v>250000</v>
      </c>
      <c r="C73" s="4">
        <f>SUM(C68:C72)</f>
        <v>250000</v>
      </c>
      <c r="D73" s="4">
        <f>SUM(D68:D72)</f>
        <v>122058.73000000001</v>
      </c>
    </row>
    <row r="74" spans="1:4" x14ac:dyDescent="0.25">
      <c r="A74" s="3" t="s">
        <v>49</v>
      </c>
      <c r="B74" s="4">
        <v>50000</v>
      </c>
      <c r="C74" s="4">
        <v>6374.83</v>
      </c>
      <c r="D74" s="4">
        <v>6166</v>
      </c>
    </row>
    <row r="75" spans="1:4" x14ac:dyDescent="0.25">
      <c r="A75" s="3" t="s">
        <v>50</v>
      </c>
      <c r="B75" s="4">
        <f>SUM(B73:B74)</f>
        <v>300000</v>
      </c>
      <c r="C75" s="4">
        <f>SUM(C73:C74)</f>
        <v>256374.83</v>
      </c>
      <c r="D75" s="4">
        <f>SUM(D73:D74)</f>
        <v>128224.73000000001</v>
      </c>
    </row>
    <row r="76" spans="1:4" x14ac:dyDescent="0.25">
      <c r="A76" s="5"/>
      <c r="B76" s="11"/>
      <c r="C76" s="16" t="s">
        <v>5</v>
      </c>
      <c r="D76" s="4">
        <f>D75/C75%</f>
        <v>50.014554860943264</v>
      </c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ht="25.5" x14ac:dyDescent="0.25">
      <c r="A81" s="12" t="s">
        <v>89</v>
      </c>
      <c r="B81" s="13" t="s">
        <v>28</v>
      </c>
      <c r="C81" s="13" t="s">
        <v>29</v>
      </c>
      <c r="D81" s="4" t="s">
        <v>4</v>
      </c>
    </row>
    <row r="82" spans="1:4" x14ac:dyDescent="0.25">
      <c r="A82" s="9" t="s">
        <v>33</v>
      </c>
      <c r="B82" s="10">
        <v>70000</v>
      </c>
      <c r="C82" s="10">
        <v>70000</v>
      </c>
      <c r="D82" s="10">
        <v>11385</v>
      </c>
    </row>
    <row r="83" spans="1:4" x14ac:dyDescent="0.25">
      <c r="A83" s="9" t="s">
        <v>51</v>
      </c>
      <c r="B83" s="10">
        <v>200000</v>
      </c>
      <c r="C83" s="10">
        <v>200000</v>
      </c>
      <c r="D83" s="10">
        <v>131833.70000000001</v>
      </c>
    </row>
    <row r="84" spans="1:4" x14ac:dyDescent="0.25">
      <c r="A84" s="9" t="s">
        <v>37</v>
      </c>
      <c r="B84" s="10">
        <v>80000</v>
      </c>
      <c r="C84" s="10">
        <v>80000</v>
      </c>
      <c r="D84" s="10">
        <v>80000</v>
      </c>
    </row>
    <row r="85" spans="1:4" x14ac:dyDescent="0.25">
      <c r="A85" s="9" t="s">
        <v>52</v>
      </c>
      <c r="B85" s="10">
        <v>50000</v>
      </c>
      <c r="C85" s="10">
        <v>50000</v>
      </c>
      <c r="D85" s="10"/>
    </row>
    <row r="86" spans="1:4" x14ac:dyDescent="0.25">
      <c r="A86" s="9" t="s">
        <v>41</v>
      </c>
      <c r="B86" s="10">
        <v>150000</v>
      </c>
      <c r="C86" s="10">
        <v>150000</v>
      </c>
      <c r="D86" s="10">
        <v>148549.16</v>
      </c>
    </row>
    <row r="87" spans="1:4" x14ac:dyDescent="0.25">
      <c r="A87" s="9" t="s">
        <v>53</v>
      </c>
      <c r="B87" s="10">
        <v>150000</v>
      </c>
      <c r="C87" s="10">
        <v>150000</v>
      </c>
      <c r="D87" s="10">
        <v>91130</v>
      </c>
    </row>
    <row r="88" spans="1:4" x14ac:dyDescent="0.25">
      <c r="A88" s="3" t="s">
        <v>54</v>
      </c>
      <c r="B88" s="4">
        <f>SUM(B82:B87)</f>
        <v>700000</v>
      </c>
      <c r="C88" s="4">
        <f>SUM(C82:C87)</f>
        <v>700000</v>
      </c>
      <c r="D88" s="4">
        <f>SUM(D82:D87)</f>
        <v>462897.86</v>
      </c>
    </row>
    <row r="89" spans="1:4" x14ac:dyDescent="0.25">
      <c r="A89" s="17"/>
      <c r="B89" s="18"/>
      <c r="C89" s="18"/>
      <c r="D89" s="18"/>
    </row>
    <row r="90" spans="1:4" ht="25.5" x14ac:dyDescent="0.25">
      <c r="A90" s="51" t="s">
        <v>90</v>
      </c>
      <c r="B90" s="13" t="s">
        <v>28</v>
      </c>
      <c r="C90" s="13" t="s">
        <v>29</v>
      </c>
      <c r="D90" s="4" t="s">
        <v>4</v>
      </c>
    </row>
    <row r="91" spans="1:4" x14ac:dyDescent="0.25">
      <c r="A91" s="9" t="s">
        <v>55</v>
      </c>
      <c r="B91" s="10">
        <v>10000</v>
      </c>
      <c r="C91" s="10"/>
      <c r="D91" s="10"/>
    </row>
    <row r="92" spans="1:4" x14ac:dyDescent="0.25">
      <c r="A92" s="9" t="s">
        <v>33</v>
      </c>
      <c r="B92" s="10">
        <v>7000</v>
      </c>
      <c r="C92" s="10"/>
      <c r="D92" s="10"/>
    </row>
    <row r="93" spans="1:4" x14ac:dyDescent="0.25">
      <c r="A93" s="9" t="s">
        <v>51</v>
      </c>
      <c r="B93" s="10">
        <v>180000</v>
      </c>
      <c r="C93" s="10"/>
      <c r="D93" s="10"/>
    </row>
    <row r="94" spans="1:4" x14ac:dyDescent="0.25">
      <c r="A94" s="9" t="s">
        <v>56</v>
      </c>
      <c r="B94" s="10">
        <v>3000</v>
      </c>
      <c r="C94" s="10"/>
      <c r="D94" s="10"/>
    </row>
    <row r="95" spans="1:4" x14ac:dyDescent="0.25">
      <c r="A95" s="9" t="s">
        <v>52</v>
      </c>
      <c r="B95" s="10">
        <v>50000</v>
      </c>
      <c r="C95" s="10"/>
      <c r="D95" s="10"/>
    </row>
    <row r="96" spans="1:4" x14ac:dyDescent="0.25">
      <c r="A96" s="9" t="s">
        <v>57</v>
      </c>
      <c r="B96" s="10">
        <v>150000</v>
      </c>
      <c r="C96" s="10">
        <v>54678.36</v>
      </c>
      <c r="D96" s="10">
        <v>54450</v>
      </c>
    </row>
    <row r="97" spans="1:4" x14ac:dyDescent="0.25">
      <c r="A97" s="9"/>
      <c r="B97" s="10"/>
      <c r="C97" s="10"/>
      <c r="D97" s="10"/>
    </row>
    <row r="98" spans="1:4" x14ac:dyDescent="0.25">
      <c r="A98" s="3" t="s">
        <v>58</v>
      </c>
      <c r="B98" s="4">
        <f>SUM(B91:B97)</f>
        <v>400000</v>
      </c>
      <c r="C98" s="4">
        <f>SUM(C91:C97)</f>
        <v>54678.36</v>
      </c>
      <c r="D98" s="4">
        <f>SUM(D91:D97)</f>
        <v>54450</v>
      </c>
    </row>
    <row r="99" spans="1:4" x14ac:dyDescent="0.25">
      <c r="A99" s="3" t="s">
        <v>45</v>
      </c>
      <c r="B99" s="4">
        <f>B88+B98</f>
        <v>1100000</v>
      </c>
      <c r="C99" s="4">
        <f t="shared" ref="C99:D99" si="2">C88+C98</f>
        <v>754678.36</v>
      </c>
      <c r="D99" s="4">
        <f t="shared" si="2"/>
        <v>517347.86</v>
      </c>
    </row>
    <row r="100" spans="1:4" x14ac:dyDescent="0.25">
      <c r="A100" s="5"/>
      <c r="B100" s="11"/>
      <c r="C100" s="16" t="s">
        <v>5</v>
      </c>
      <c r="D100" s="4">
        <f>D99/C99%</f>
        <v>68.552099466586</v>
      </c>
    </row>
    <row r="101" spans="1:4" x14ac:dyDescent="0.25">
      <c r="A101" s="5"/>
      <c r="B101" s="54"/>
      <c r="C101" s="54"/>
      <c r="D101" s="54"/>
    </row>
    <row r="102" spans="1:4" x14ac:dyDescent="0.25">
      <c r="A102" s="5"/>
      <c r="B102" s="54"/>
      <c r="C102" s="54"/>
      <c r="D102" s="54"/>
    </row>
    <row r="103" spans="1:4" ht="25.5" x14ac:dyDescent="0.25">
      <c r="A103" s="12" t="s">
        <v>91</v>
      </c>
      <c r="B103" s="13" t="s">
        <v>28</v>
      </c>
      <c r="C103" s="13" t="s">
        <v>29</v>
      </c>
      <c r="D103" s="4" t="s">
        <v>4</v>
      </c>
    </row>
    <row r="104" spans="1:4" x14ac:dyDescent="0.25">
      <c r="A104" s="22" t="s">
        <v>59</v>
      </c>
      <c r="B104" s="23">
        <v>169256</v>
      </c>
      <c r="C104" s="23">
        <v>169256</v>
      </c>
      <c r="D104" s="23">
        <v>169256</v>
      </c>
    </row>
    <row r="105" spans="1:4" ht="25.5" x14ac:dyDescent="0.25">
      <c r="A105" s="24" t="s">
        <v>60</v>
      </c>
      <c r="B105" s="25">
        <v>4442025</v>
      </c>
      <c r="C105" s="25">
        <v>4442025</v>
      </c>
      <c r="D105" s="10">
        <v>4285504.63</v>
      </c>
    </row>
    <row r="106" spans="1:4" x14ac:dyDescent="0.25">
      <c r="A106" s="22" t="s">
        <v>61</v>
      </c>
      <c r="B106" s="23">
        <v>60000</v>
      </c>
      <c r="C106" s="23">
        <v>60000</v>
      </c>
      <c r="D106" s="23">
        <f>30000+29666</f>
        <v>59666</v>
      </c>
    </row>
    <row r="107" spans="1:4" x14ac:dyDescent="0.25">
      <c r="A107" s="24" t="s">
        <v>62</v>
      </c>
      <c r="B107" s="26">
        <v>150000</v>
      </c>
      <c r="C107" s="26">
        <v>150000</v>
      </c>
      <c r="D107" s="10">
        <v>139197.59</v>
      </c>
    </row>
    <row r="108" spans="1:4" x14ac:dyDescent="0.25">
      <c r="A108" s="3" t="s">
        <v>3</v>
      </c>
      <c r="B108" s="4">
        <f>SUM(B104:B107)</f>
        <v>4821281</v>
      </c>
      <c r="C108" s="4">
        <f>SUM(C104:C107)</f>
        <v>4821281</v>
      </c>
      <c r="D108" s="4">
        <f>SUM(D104:D107)</f>
        <v>4653624.22</v>
      </c>
    </row>
    <row r="109" spans="1:4" ht="25.5" x14ac:dyDescent="0.25">
      <c r="A109" s="27" t="s">
        <v>63</v>
      </c>
      <c r="B109" s="13" t="s">
        <v>28</v>
      </c>
      <c r="C109" s="13" t="s">
        <v>29</v>
      </c>
      <c r="D109" s="49" t="s">
        <v>4</v>
      </c>
    </row>
    <row r="110" spans="1:4" x14ac:dyDescent="0.25">
      <c r="A110" s="22" t="s">
        <v>59</v>
      </c>
      <c r="B110" s="23">
        <v>17397</v>
      </c>
      <c r="C110" s="23">
        <v>17397</v>
      </c>
      <c r="D110" s="23">
        <v>17397</v>
      </c>
    </row>
    <row r="111" spans="1:4" x14ac:dyDescent="0.25">
      <c r="A111" s="22" t="s">
        <v>64</v>
      </c>
      <c r="B111" s="23">
        <v>10000</v>
      </c>
      <c r="C111" s="23">
        <v>10000</v>
      </c>
      <c r="D111" s="23">
        <v>0</v>
      </c>
    </row>
    <row r="112" spans="1:4" x14ac:dyDescent="0.25">
      <c r="A112" s="22" t="s">
        <v>65</v>
      </c>
      <c r="B112" s="23">
        <v>20000</v>
      </c>
      <c r="C112" s="23"/>
      <c r="D112" s="23">
        <v>0</v>
      </c>
    </row>
    <row r="113" spans="1:4" ht="25.5" x14ac:dyDescent="0.25">
      <c r="A113" s="24" t="s">
        <v>66</v>
      </c>
      <c r="B113" s="26">
        <v>20000</v>
      </c>
      <c r="C113" s="26">
        <v>0</v>
      </c>
      <c r="D113" s="23">
        <v>0</v>
      </c>
    </row>
    <row r="114" spans="1:4" x14ac:dyDescent="0.25">
      <c r="A114" s="24" t="s">
        <v>67</v>
      </c>
      <c r="B114" s="23">
        <v>50000</v>
      </c>
      <c r="C114" s="23">
        <f>8580.27+41419.73</f>
        <v>50000</v>
      </c>
      <c r="D114" s="23">
        <v>50000</v>
      </c>
    </row>
    <row r="115" spans="1:4" x14ac:dyDescent="0.25">
      <c r="A115" s="22" t="s">
        <v>68</v>
      </c>
      <c r="B115" s="23">
        <v>35500</v>
      </c>
      <c r="C115" s="23">
        <v>20000</v>
      </c>
      <c r="D115" s="23">
        <v>0</v>
      </c>
    </row>
    <row r="116" spans="1:4" x14ac:dyDescent="0.25">
      <c r="A116" s="22" t="s">
        <v>69</v>
      </c>
      <c r="B116" s="23">
        <v>35500</v>
      </c>
      <c r="C116" s="23">
        <v>10000</v>
      </c>
      <c r="D116" s="23">
        <v>0</v>
      </c>
    </row>
    <row r="117" spans="1:4" x14ac:dyDescent="0.25">
      <c r="A117" s="22" t="s">
        <v>70</v>
      </c>
      <c r="B117" s="23">
        <v>14000</v>
      </c>
      <c r="C117" s="23">
        <v>10000</v>
      </c>
      <c r="D117" s="23">
        <v>0</v>
      </c>
    </row>
    <row r="118" spans="1:4" x14ac:dyDescent="0.25">
      <c r="A118" s="22" t="s">
        <v>71</v>
      </c>
      <c r="B118" s="23">
        <v>15000</v>
      </c>
      <c r="C118" s="23">
        <v>10000</v>
      </c>
      <c r="D118" s="23">
        <v>0</v>
      </c>
    </row>
    <row r="119" spans="1:4" x14ac:dyDescent="0.25">
      <c r="A119" s="22" t="s">
        <v>72</v>
      </c>
      <c r="B119" s="23">
        <v>40000</v>
      </c>
      <c r="C119" s="23">
        <v>0</v>
      </c>
      <c r="D119" s="23">
        <v>0</v>
      </c>
    </row>
    <row r="120" spans="1:4" x14ac:dyDescent="0.25">
      <c r="A120" s="22" t="s">
        <v>73</v>
      </c>
      <c r="B120" s="23">
        <v>370191</v>
      </c>
      <c r="C120" s="23">
        <v>370191</v>
      </c>
      <c r="D120" s="23">
        <v>338645.64</v>
      </c>
    </row>
    <row r="121" spans="1:4" x14ac:dyDescent="0.25">
      <c r="A121" s="3" t="s">
        <v>3</v>
      </c>
      <c r="B121" s="29">
        <f>SUM(B110:B120)</f>
        <v>627588</v>
      </c>
      <c r="C121" s="29">
        <f>SUM(C110:C120)</f>
        <v>497588</v>
      </c>
      <c r="D121" s="29">
        <f>SUM(D110:D120)</f>
        <v>406042.64</v>
      </c>
    </row>
    <row r="122" spans="1:4" x14ac:dyDescent="0.25">
      <c r="A122" s="5"/>
      <c r="B122" s="19"/>
      <c r="C122" s="19"/>
      <c r="D122" s="19"/>
    </row>
    <row r="123" spans="1:4" ht="38.25" x14ac:dyDescent="0.25">
      <c r="A123" s="12" t="s">
        <v>93</v>
      </c>
      <c r="B123" s="29">
        <v>201564.74</v>
      </c>
      <c r="C123" s="29">
        <v>201564.74</v>
      </c>
      <c r="D123" s="29">
        <v>103844.05</v>
      </c>
    </row>
    <row r="124" spans="1:4" x14ac:dyDescent="0.25">
      <c r="A124" s="3"/>
      <c r="B124" s="29"/>
      <c r="C124" s="29"/>
      <c r="D124" s="29"/>
    </row>
    <row r="125" spans="1:4" x14ac:dyDescent="0.25">
      <c r="A125" s="53" t="s">
        <v>74</v>
      </c>
      <c r="B125" s="23">
        <v>700</v>
      </c>
      <c r="C125" s="23">
        <v>700</v>
      </c>
      <c r="D125" s="23">
        <v>0</v>
      </c>
    </row>
    <row r="126" spans="1:4" x14ac:dyDescent="0.25">
      <c r="A126" s="53" t="s">
        <v>75</v>
      </c>
      <c r="B126" s="23">
        <f>140018.27+8.12</f>
        <v>140026.38999999998</v>
      </c>
      <c r="C126" s="23">
        <f>140018.27+8.12</f>
        <v>140026.38999999998</v>
      </c>
      <c r="D126" s="23">
        <v>89079.91</v>
      </c>
    </row>
    <row r="127" spans="1:4" x14ac:dyDescent="0.25">
      <c r="A127" s="53" t="s">
        <v>76</v>
      </c>
      <c r="B127" s="23">
        <v>2440</v>
      </c>
      <c r="C127" s="23">
        <v>2440</v>
      </c>
      <c r="D127" s="23">
        <v>0</v>
      </c>
    </row>
    <row r="128" spans="1:4" x14ac:dyDescent="0.25">
      <c r="A128" s="52" t="s">
        <v>77</v>
      </c>
      <c r="B128" s="29">
        <f>SUM(B125:B127)</f>
        <v>143166.38999999998</v>
      </c>
      <c r="C128" s="29">
        <f>SUM(C125:C127)</f>
        <v>143166.38999999998</v>
      </c>
      <c r="D128" s="29">
        <f>SUM(D125:D127)</f>
        <v>89079.91</v>
      </c>
    </row>
    <row r="129" spans="1:4" x14ac:dyDescent="0.25">
      <c r="A129" s="21"/>
      <c r="B129" s="20"/>
      <c r="C129" s="20"/>
      <c r="D129" s="20"/>
    </row>
    <row r="130" spans="1:4" ht="31.5" x14ac:dyDescent="0.25">
      <c r="A130" s="50" t="s">
        <v>85</v>
      </c>
      <c r="B130" s="30">
        <f>B108+B121+B123+B128</f>
        <v>5793600.1299999999</v>
      </c>
      <c r="C130" s="30">
        <f>C108+C121+C123+C128</f>
        <v>5663600.1299999999</v>
      </c>
      <c r="D130" s="30">
        <f>D108+D121+D123+D128</f>
        <v>5252590.8199999994</v>
      </c>
    </row>
    <row r="131" spans="1:4" x14ac:dyDescent="0.25">
      <c r="A131" s="2"/>
      <c r="B131" s="2"/>
      <c r="C131" s="48" t="s">
        <v>5</v>
      </c>
      <c r="D131" s="28">
        <f>D130/C130%</f>
        <v>92.74296736058588</v>
      </c>
    </row>
    <row r="135" spans="1:4" ht="15.75" x14ac:dyDescent="0.25">
      <c r="A135" s="60" t="s">
        <v>97</v>
      </c>
      <c r="B135" s="55"/>
    </row>
    <row r="136" spans="1:4" ht="15.75" x14ac:dyDescent="0.25">
      <c r="A136" s="60" t="s">
        <v>98</v>
      </c>
      <c r="B136" s="55"/>
    </row>
    <row r="137" spans="1:4" ht="18.75" x14ac:dyDescent="0.3">
      <c r="A137" s="56" t="s">
        <v>8</v>
      </c>
      <c r="B137" s="58">
        <v>83557.399999999994</v>
      </c>
    </row>
    <row r="138" spans="1:4" ht="18.75" x14ac:dyDescent="0.3">
      <c r="A138" s="56" t="s">
        <v>9</v>
      </c>
      <c r="B138" s="58">
        <v>12478.3</v>
      </c>
    </row>
    <row r="139" spans="1:4" ht="18.75" x14ac:dyDescent="0.3">
      <c r="A139" s="57" t="s">
        <v>99</v>
      </c>
      <c r="B139" s="59">
        <f>B140+B141</f>
        <v>1194742.31</v>
      </c>
    </row>
    <row r="140" spans="1:4" ht="18.75" x14ac:dyDescent="0.3">
      <c r="A140" s="56" t="s">
        <v>96</v>
      </c>
      <c r="B140" s="58">
        <v>856096.67</v>
      </c>
    </row>
    <row r="141" spans="1:4" ht="18.75" x14ac:dyDescent="0.3">
      <c r="A141" s="56" t="s">
        <v>94</v>
      </c>
      <c r="B141" s="58">
        <v>338645.64</v>
      </c>
    </row>
    <row r="142" spans="1:4" ht="18.75" x14ac:dyDescent="0.3">
      <c r="A142" s="57" t="s">
        <v>95</v>
      </c>
      <c r="B142" s="59">
        <f>B137+B138+B140+B141</f>
        <v>1290778.01</v>
      </c>
    </row>
  </sheetData>
  <mergeCells count="3">
    <mergeCell ref="A3:A4"/>
    <mergeCell ref="F3:H3"/>
    <mergeCell ref="A17:B17"/>
  </mergeCells>
  <pageMargins left="0.7" right="0.7" top="0.75" bottom="0.75" header="0.3" footer="0.3"/>
  <pageSetup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D119"/>
  <sheetViews>
    <sheetView workbookViewId="0">
      <selection activeCell="A3" sqref="A3:D119"/>
    </sheetView>
  </sheetViews>
  <sheetFormatPr defaultRowHeight="15" x14ac:dyDescent="0.25"/>
  <cols>
    <col min="1" max="1" width="31.5703125" style="2" bestFit="1" customWidth="1"/>
    <col min="2" max="2" width="20.5703125" style="2" customWidth="1"/>
    <col min="3" max="3" width="19" style="2" customWidth="1"/>
    <col min="4" max="4" width="14.7109375" style="2" customWidth="1"/>
    <col min="5" max="16384" width="9.140625" style="2"/>
  </cols>
  <sheetData>
    <row r="3" spans="1:4" ht="25.5" x14ac:dyDescent="0.25">
      <c r="A3" s="12" t="s">
        <v>86</v>
      </c>
      <c r="B3" s="13" t="s">
        <v>28</v>
      </c>
      <c r="C3" s="13" t="s">
        <v>29</v>
      </c>
      <c r="D3" s="13" t="s">
        <v>4</v>
      </c>
    </row>
    <row r="4" spans="1:4" x14ac:dyDescent="0.25">
      <c r="A4" s="9" t="s">
        <v>30</v>
      </c>
      <c r="B4" s="10">
        <v>2000</v>
      </c>
      <c r="C4" s="10">
        <v>2000</v>
      </c>
      <c r="D4" s="10">
        <v>0</v>
      </c>
    </row>
    <row r="5" spans="1:4" x14ac:dyDescent="0.25">
      <c r="A5" s="9" t="s">
        <v>31</v>
      </c>
      <c r="B5" s="10">
        <v>218500</v>
      </c>
      <c r="C5" s="10">
        <v>218500</v>
      </c>
      <c r="D5" s="10">
        <v>110855.17</v>
      </c>
    </row>
    <row r="6" spans="1:4" x14ac:dyDescent="0.25">
      <c r="A6" s="9" t="s">
        <v>32</v>
      </c>
      <c r="B6" s="10">
        <v>7000</v>
      </c>
      <c r="C6" s="10">
        <v>7000</v>
      </c>
      <c r="D6" s="10">
        <v>5541.6</v>
      </c>
    </row>
    <row r="7" spans="1:4" x14ac:dyDescent="0.25">
      <c r="A7" s="9" t="s">
        <v>33</v>
      </c>
      <c r="B7" s="10">
        <v>669070</v>
      </c>
      <c r="C7" s="10">
        <v>669070</v>
      </c>
      <c r="D7" s="10">
        <v>457151.39</v>
      </c>
    </row>
    <row r="8" spans="1:4" x14ac:dyDescent="0.25">
      <c r="A8" s="9" t="s">
        <v>34</v>
      </c>
      <c r="B8" s="10">
        <v>150000</v>
      </c>
      <c r="C8" s="10">
        <v>150000</v>
      </c>
      <c r="D8" s="10">
        <v>100000</v>
      </c>
    </row>
    <row r="9" spans="1:4" x14ac:dyDescent="0.25">
      <c r="A9" s="9" t="s">
        <v>35</v>
      </c>
      <c r="B9" s="10">
        <v>1000</v>
      </c>
      <c r="C9" s="10">
        <v>1000</v>
      </c>
      <c r="D9" s="10">
        <v>0</v>
      </c>
    </row>
    <row r="10" spans="1:4" x14ac:dyDescent="0.25">
      <c r="A10" s="9" t="s">
        <v>36</v>
      </c>
      <c r="B10" s="10">
        <v>80410</v>
      </c>
      <c r="C10" s="10">
        <v>80410</v>
      </c>
      <c r="D10" s="10">
        <v>48000</v>
      </c>
    </row>
    <row r="11" spans="1:4" x14ac:dyDescent="0.25">
      <c r="A11" s="9" t="s">
        <v>37</v>
      </c>
      <c r="B11" s="10">
        <v>253590</v>
      </c>
      <c r="C11" s="10">
        <v>253590</v>
      </c>
      <c r="D11" s="10">
        <v>101002.68</v>
      </c>
    </row>
    <row r="12" spans="1:4" x14ac:dyDescent="0.25">
      <c r="A12" s="9" t="s">
        <v>38</v>
      </c>
      <c r="B12" s="10">
        <v>88500</v>
      </c>
      <c r="C12" s="10">
        <v>88500</v>
      </c>
      <c r="D12" s="10">
        <v>64683.98</v>
      </c>
    </row>
    <row r="13" spans="1:4" x14ac:dyDescent="0.25">
      <c r="A13" s="9" t="s">
        <v>39</v>
      </c>
      <c r="B13" s="10">
        <v>58421</v>
      </c>
      <c r="C13" s="10">
        <v>58421</v>
      </c>
      <c r="D13" s="10">
        <v>57116.12</v>
      </c>
    </row>
    <row r="14" spans="1:4" x14ac:dyDescent="0.25">
      <c r="A14" s="9" t="s">
        <v>40</v>
      </c>
      <c r="B14" s="10">
        <v>14500</v>
      </c>
      <c r="C14" s="10">
        <v>14500</v>
      </c>
      <c r="D14" s="10">
        <v>4076.36</v>
      </c>
    </row>
    <row r="15" spans="1:4" x14ac:dyDescent="0.25">
      <c r="A15" s="9" t="s">
        <v>41</v>
      </c>
      <c r="B15" s="10">
        <v>153759</v>
      </c>
      <c r="C15" s="10">
        <v>153759</v>
      </c>
      <c r="D15" s="10">
        <v>144781.92000000001</v>
      </c>
    </row>
    <row r="16" spans="1:4" x14ac:dyDescent="0.25">
      <c r="A16" s="9" t="s">
        <v>42</v>
      </c>
      <c r="B16" s="10">
        <v>53250</v>
      </c>
      <c r="C16" s="10">
        <v>53250</v>
      </c>
      <c r="D16" s="10">
        <v>53041.25</v>
      </c>
    </row>
    <row r="17" spans="1:4" x14ac:dyDescent="0.25">
      <c r="A17" s="3" t="s">
        <v>43</v>
      </c>
      <c r="B17" s="4">
        <f>SUM(B4:B16)</f>
        <v>1750000</v>
      </c>
      <c r="C17" s="4">
        <f>SUM(C4:C16)</f>
        <v>1750000</v>
      </c>
      <c r="D17" s="4">
        <f>SUM(D4:D16)</f>
        <v>1146250.47</v>
      </c>
    </row>
    <row r="18" spans="1:4" x14ac:dyDescent="0.25">
      <c r="A18" s="5"/>
      <c r="B18" s="11"/>
      <c r="C18" s="11"/>
      <c r="D18" s="11"/>
    </row>
    <row r="19" spans="1:4" ht="25.5" x14ac:dyDescent="0.25">
      <c r="A19" s="12" t="s">
        <v>87</v>
      </c>
      <c r="B19" s="13" t="s">
        <v>28</v>
      </c>
      <c r="C19" s="13" t="s">
        <v>29</v>
      </c>
      <c r="D19" s="4" t="s">
        <v>4</v>
      </c>
    </row>
    <row r="20" spans="1:4" x14ac:dyDescent="0.25">
      <c r="A20" s="9" t="s">
        <v>30</v>
      </c>
      <c r="B20" s="10">
        <v>4000</v>
      </c>
      <c r="C20" s="10">
        <v>0</v>
      </c>
      <c r="D20" s="10">
        <v>0</v>
      </c>
    </row>
    <row r="21" spans="1:4" x14ac:dyDescent="0.25">
      <c r="A21" s="9" t="s">
        <v>31</v>
      </c>
      <c r="B21" s="10">
        <v>35500</v>
      </c>
      <c r="C21" s="10">
        <v>35500</v>
      </c>
      <c r="D21" s="10">
        <v>28890.39</v>
      </c>
    </row>
    <row r="22" spans="1:4" x14ac:dyDescent="0.25">
      <c r="A22" s="9" t="s">
        <v>33</v>
      </c>
      <c r="B22" s="10">
        <v>40000</v>
      </c>
      <c r="C22" s="10">
        <v>40000</v>
      </c>
      <c r="D22" s="10">
        <v>37651.89</v>
      </c>
    </row>
    <row r="23" spans="1:4" x14ac:dyDescent="0.25">
      <c r="A23" s="9" t="s">
        <v>35</v>
      </c>
      <c r="B23" s="10">
        <v>1500</v>
      </c>
      <c r="C23" s="10">
        <v>0</v>
      </c>
      <c r="D23" s="10">
        <v>0</v>
      </c>
    </row>
    <row r="24" spans="1:4" x14ac:dyDescent="0.25">
      <c r="A24" s="9" t="s">
        <v>36</v>
      </c>
      <c r="B24" s="10">
        <v>40000</v>
      </c>
      <c r="C24" s="10">
        <v>40000</v>
      </c>
      <c r="D24" s="10">
        <v>40000</v>
      </c>
    </row>
    <row r="25" spans="1:4" x14ac:dyDescent="0.25">
      <c r="A25" s="9" t="s">
        <v>37</v>
      </c>
      <c r="B25" s="10">
        <v>10000</v>
      </c>
      <c r="C25" s="10">
        <v>0</v>
      </c>
      <c r="D25" s="10">
        <v>0</v>
      </c>
    </row>
    <row r="26" spans="1:4" x14ac:dyDescent="0.25">
      <c r="A26" s="9" t="s">
        <v>39</v>
      </c>
      <c r="B26" s="10">
        <v>10000</v>
      </c>
      <c r="C26" s="10">
        <v>10000</v>
      </c>
      <c r="D26" s="10">
        <v>9906.19</v>
      </c>
    </row>
    <row r="27" spans="1:4" x14ac:dyDescent="0.25">
      <c r="A27" s="9" t="s">
        <v>40</v>
      </c>
      <c r="B27" s="10">
        <v>9000</v>
      </c>
      <c r="C27" s="10">
        <v>9000</v>
      </c>
      <c r="D27" s="10">
        <v>0</v>
      </c>
    </row>
    <row r="28" spans="1:4" x14ac:dyDescent="0.25">
      <c r="A28" s="3" t="s">
        <v>44</v>
      </c>
      <c r="B28" s="4">
        <f>SUM(B20:B27)</f>
        <v>150000</v>
      </c>
      <c r="C28" s="4">
        <f>SUM(C20:C27)</f>
        <v>134500</v>
      </c>
      <c r="D28" s="4">
        <f>SUM(D20:D27)</f>
        <v>116448.47</v>
      </c>
    </row>
    <row r="29" spans="1:4" x14ac:dyDescent="0.25">
      <c r="A29" s="3" t="s">
        <v>45</v>
      </c>
      <c r="B29" s="4">
        <f>B17+B28</f>
        <v>1900000</v>
      </c>
      <c r="C29" s="4">
        <f>SUM(C28)</f>
        <v>134500</v>
      </c>
      <c r="D29" s="4">
        <v>0</v>
      </c>
    </row>
    <row r="30" spans="1:4" x14ac:dyDescent="0.25">
      <c r="A30" s="3" t="s">
        <v>92</v>
      </c>
      <c r="B30" s="4">
        <v>19881.5</v>
      </c>
      <c r="C30" s="4">
        <v>19881.5</v>
      </c>
      <c r="D30" s="4">
        <v>0</v>
      </c>
    </row>
    <row r="31" spans="1:4" x14ac:dyDescent="0.25">
      <c r="A31" s="3" t="s">
        <v>46</v>
      </c>
      <c r="B31" s="4">
        <f>B17+B28+B30</f>
        <v>1919881.5</v>
      </c>
      <c r="C31" s="4">
        <f>C17+C28+C30</f>
        <v>1904381.5</v>
      </c>
      <c r="D31" s="4">
        <f>D17+D28+D30</f>
        <v>1262698.94</v>
      </c>
    </row>
    <row r="32" spans="1:4" x14ac:dyDescent="0.25">
      <c r="A32" s="14"/>
      <c r="B32" s="15"/>
      <c r="C32" s="35" t="s">
        <v>5</v>
      </c>
      <c r="D32" s="4">
        <f>D31/C31%</f>
        <v>66.304936274585742</v>
      </c>
    </row>
    <row r="46" spans="1:4" ht="25.5" x14ac:dyDescent="0.25">
      <c r="A46" s="12" t="s">
        <v>88</v>
      </c>
      <c r="B46" s="13" t="s">
        <v>28</v>
      </c>
      <c r="C46" s="13" t="s">
        <v>29</v>
      </c>
      <c r="D46" s="4" t="s">
        <v>4</v>
      </c>
    </row>
    <row r="47" spans="1:4" x14ac:dyDescent="0.25">
      <c r="A47" s="9" t="s">
        <v>33</v>
      </c>
      <c r="B47" s="10">
        <v>189200</v>
      </c>
      <c r="C47" s="10">
        <v>189200</v>
      </c>
      <c r="D47" s="10">
        <v>89214.33</v>
      </c>
    </row>
    <row r="48" spans="1:4" x14ac:dyDescent="0.25">
      <c r="A48" s="9" t="s">
        <v>47</v>
      </c>
      <c r="B48" s="10">
        <v>28800</v>
      </c>
      <c r="C48" s="10">
        <v>28800</v>
      </c>
      <c r="D48" s="10">
        <v>15961.23</v>
      </c>
    </row>
    <row r="49" spans="1:4" x14ac:dyDescent="0.25">
      <c r="A49" s="9" t="s">
        <v>40</v>
      </c>
      <c r="B49" s="10">
        <v>2000</v>
      </c>
      <c r="C49" s="10">
        <v>2000</v>
      </c>
      <c r="D49" s="10">
        <v>1002.21</v>
      </c>
    </row>
    <row r="50" spans="1:4" x14ac:dyDescent="0.25">
      <c r="A50" s="9" t="s">
        <v>41</v>
      </c>
      <c r="B50" s="10">
        <v>15000</v>
      </c>
      <c r="C50" s="10">
        <v>15000</v>
      </c>
      <c r="D50" s="10">
        <v>6947.16</v>
      </c>
    </row>
    <row r="51" spans="1:4" x14ac:dyDescent="0.25">
      <c r="A51" s="9" t="s">
        <v>48</v>
      </c>
      <c r="B51" s="10">
        <v>15000</v>
      </c>
      <c r="C51" s="10">
        <v>15000</v>
      </c>
      <c r="D51" s="10">
        <v>8933.7999999999993</v>
      </c>
    </row>
    <row r="52" spans="1:4" x14ac:dyDescent="0.25">
      <c r="A52" s="3" t="s">
        <v>3</v>
      </c>
      <c r="B52" s="4">
        <f>SUM(B47:B51)</f>
        <v>250000</v>
      </c>
      <c r="C52" s="4">
        <f>SUM(C47:C51)</f>
        <v>250000</v>
      </c>
      <c r="D52" s="4">
        <f>SUM(D47:D51)</f>
        <v>122058.73000000001</v>
      </c>
    </row>
    <row r="53" spans="1:4" x14ac:dyDescent="0.25">
      <c r="A53" s="3" t="s">
        <v>49</v>
      </c>
      <c r="B53" s="4">
        <v>50000</v>
      </c>
      <c r="C53" s="4">
        <v>6374.83</v>
      </c>
      <c r="D53" s="4">
        <v>6166</v>
      </c>
    </row>
    <row r="54" spans="1:4" x14ac:dyDescent="0.25">
      <c r="A54" s="3" t="s">
        <v>50</v>
      </c>
      <c r="B54" s="4">
        <f>SUM(B52:B53)</f>
        <v>300000</v>
      </c>
      <c r="C54" s="4">
        <f>SUM(C52:C53)</f>
        <v>256374.83</v>
      </c>
      <c r="D54" s="4">
        <f>SUM(D52:D53)</f>
        <v>128224.73000000001</v>
      </c>
    </row>
    <row r="55" spans="1:4" x14ac:dyDescent="0.25">
      <c r="A55" s="5"/>
      <c r="B55" s="11"/>
      <c r="C55" s="16" t="s">
        <v>5</v>
      </c>
      <c r="D55" s="4">
        <f>D54/C54%</f>
        <v>50.014554860943264</v>
      </c>
    </row>
    <row r="60" spans="1:4" ht="25.5" x14ac:dyDescent="0.25">
      <c r="A60" s="12" t="s">
        <v>89</v>
      </c>
      <c r="B60" s="13" t="s">
        <v>28</v>
      </c>
      <c r="C60" s="13" t="s">
        <v>29</v>
      </c>
      <c r="D60" s="4" t="s">
        <v>4</v>
      </c>
    </row>
    <row r="61" spans="1:4" x14ac:dyDescent="0.25">
      <c r="A61" s="9" t="s">
        <v>33</v>
      </c>
      <c r="B61" s="10">
        <v>70000</v>
      </c>
      <c r="C61" s="10">
        <v>70000</v>
      </c>
      <c r="D61" s="10">
        <v>11385</v>
      </c>
    </row>
    <row r="62" spans="1:4" x14ac:dyDescent="0.25">
      <c r="A62" s="9" t="s">
        <v>51</v>
      </c>
      <c r="B62" s="10">
        <v>200000</v>
      </c>
      <c r="C62" s="10">
        <v>200000</v>
      </c>
      <c r="D62" s="10">
        <v>131833.70000000001</v>
      </c>
    </row>
    <row r="63" spans="1:4" x14ac:dyDescent="0.25">
      <c r="A63" s="9" t="s">
        <v>37</v>
      </c>
      <c r="B63" s="10">
        <v>80000</v>
      </c>
      <c r="C63" s="10">
        <v>80000</v>
      </c>
      <c r="D63" s="10">
        <v>80000</v>
      </c>
    </row>
    <row r="64" spans="1:4" x14ac:dyDescent="0.25">
      <c r="A64" s="9" t="s">
        <v>52</v>
      </c>
      <c r="B64" s="10">
        <v>50000</v>
      </c>
      <c r="C64" s="10">
        <v>50000</v>
      </c>
      <c r="D64" s="10"/>
    </row>
    <row r="65" spans="1:4" x14ac:dyDescent="0.25">
      <c r="A65" s="9" t="s">
        <v>41</v>
      </c>
      <c r="B65" s="10">
        <v>150000</v>
      </c>
      <c r="C65" s="10">
        <v>150000</v>
      </c>
      <c r="D65" s="10">
        <v>148549.16</v>
      </c>
    </row>
    <row r="66" spans="1:4" x14ac:dyDescent="0.25">
      <c r="A66" s="9" t="s">
        <v>53</v>
      </c>
      <c r="B66" s="10">
        <v>150000</v>
      </c>
      <c r="C66" s="10">
        <v>150000</v>
      </c>
      <c r="D66" s="10">
        <v>91130</v>
      </c>
    </row>
    <row r="67" spans="1:4" x14ac:dyDescent="0.25">
      <c r="A67" s="3" t="s">
        <v>54</v>
      </c>
      <c r="B67" s="4">
        <f>SUM(B61:B66)</f>
        <v>700000</v>
      </c>
      <c r="C67" s="4">
        <f>SUM(C61:C66)</f>
        <v>700000</v>
      </c>
      <c r="D67" s="4">
        <f>SUM(D61:D66)</f>
        <v>462897.86</v>
      </c>
    </row>
    <row r="68" spans="1:4" x14ac:dyDescent="0.25">
      <c r="A68" s="17"/>
      <c r="B68" s="18"/>
      <c r="C68" s="18"/>
      <c r="D68" s="18"/>
    </row>
    <row r="69" spans="1:4" ht="25.5" x14ac:dyDescent="0.25">
      <c r="A69" s="51" t="s">
        <v>90</v>
      </c>
      <c r="B69" s="13" t="s">
        <v>28</v>
      </c>
      <c r="C69" s="13" t="s">
        <v>29</v>
      </c>
      <c r="D69" s="4" t="s">
        <v>4</v>
      </c>
    </row>
    <row r="70" spans="1:4" x14ac:dyDescent="0.25">
      <c r="A70" s="9" t="s">
        <v>55</v>
      </c>
      <c r="B70" s="10">
        <v>10000</v>
      </c>
      <c r="C70" s="10"/>
      <c r="D70" s="10"/>
    </row>
    <row r="71" spans="1:4" x14ac:dyDescent="0.25">
      <c r="A71" s="9" t="s">
        <v>33</v>
      </c>
      <c r="B71" s="10">
        <v>7000</v>
      </c>
      <c r="C71" s="10"/>
      <c r="D71" s="10"/>
    </row>
    <row r="72" spans="1:4" x14ac:dyDescent="0.25">
      <c r="A72" s="9" t="s">
        <v>51</v>
      </c>
      <c r="B72" s="10">
        <v>180000</v>
      </c>
      <c r="C72" s="10"/>
      <c r="D72" s="10"/>
    </row>
    <row r="73" spans="1:4" x14ac:dyDescent="0.25">
      <c r="A73" s="9" t="s">
        <v>56</v>
      </c>
      <c r="B73" s="10">
        <v>3000</v>
      </c>
      <c r="C73" s="10"/>
      <c r="D73" s="10"/>
    </row>
    <row r="74" spans="1:4" x14ac:dyDescent="0.25">
      <c r="A74" s="9" t="s">
        <v>52</v>
      </c>
      <c r="B74" s="10">
        <v>50000</v>
      </c>
      <c r="C74" s="10"/>
      <c r="D74" s="10"/>
    </row>
    <row r="75" spans="1:4" x14ac:dyDescent="0.25">
      <c r="A75" s="9" t="s">
        <v>57</v>
      </c>
      <c r="B75" s="10">
        <v>150000</v>
      </c>
      <c r="C75" s="10">
        <v>54678.36</v>
      </c>
      <c r="D75" s="10">
        <v>54450</v>
      </c>
    </row>
    <row r="76" spans="1:4" x14ac:dyDescent="0.25">
      <c r="A76" s="9"/>
      <c r="B76" s="10"/>
      <c r="C76" s="10"/>
      <c r="D76" s="10"/>
    </row>
    <row r="77" spans="1:4" x14ac:dyDescent="0.25">
      <c r="A77" s="3" t="s">
        <v>58</v>
      </c>
      <c r="B77" s="4">
        <f>SUM(B70:B76)</f>
        <v>400000</v>
      </c>
      <c r="C77" s="4">
        <f>SUM(C70:C76)</f>
        <v>54678.36</v>
      </c>
      <c r="D77" s="4">
        <f>SUM(D70:D76)</f>
        <v>54450</v>
      </c>
    </row>
    <row r="78" spans="1:4" x14ac:dyDescent="0.25">
      <c r="A78" s="3" t="s">
        <v>45</v>
      </c>
      <c r="B78" s="4">
        <f>B67+B77</f>
        <v>1100000</v>
      </c>
      <c r="C78" s="4">
        <f t="shared" ref="C78:D78" si="0">C67+C77</f>
        <v>754678.36</v>
      </c>
      <c r="D78" s="4">
        <f t="shared" si="0"/>
        <v>517347.86</v>
      </c>
    </row>
    <row r="79" spans="1:4" x14ac:dyDescent="0.25">
      <c r="A79" s="5"/>
      <c r="B79" s="11"/>
      <c r="C79" s="16" t="s">
        <v>5</v>
      </c>
      <c r="D79" s="4">
        <f>D78/C78%</f>
        <v>68.552099466586</v>
      </c>
    </row>
    <row r="89" spans="1:4" x14ac:dyDescent="0.25">
      <c r="A89" s="5"/>
      <c r="B89" s="54"/>
      <c r="C89" s="54"/>
      <c r="D89" s="54"/>
    </row>
    <row r="90" spans="1:4" x14ac:dyDescent="0.25">
      <c r="A90" s="5"/>
      <c r="B90" s="54"/>
      <c r="C90" s="54"/>
      <c r="D90" s="54"/>
    </row>
    <row r="91" spans="1:4" ht="25.5" x14ac:dyDescent="0.25">
      <c r="A91" s="12" t="s">
        <v>91</v>
      </c>
      <c r="B91" s="13" t="s">
        <v>28</v>
      </c>
      <c r="C91" s="13" t="s">
        <v>29</v>
      </c>
      <c r="D91" s="4" t="s">
        <v>4</v>
      </c>
    </row>
    <row r="92" spans="1:4" x14ac:dyDescent="0.25">
      <c r="A92" s="22" t="s">
        <v>59</v>
      </c>
      <c r="B92" s="23">
        <v>169256</v>
      </c>
      <c r="C92" s="23">
        <v>169256</v>
      </c>
      <c r="D92" s="23">
        <v>169256</v>
      </c>
    </row>
    <row r="93" spans="1:4" ht="25.5" x14ac:dyDescent="0.25">
      <c r="A93" s="24" t="s">
        <v>60</v>
      </c>
      <c r="B93" s="25">
        <v>4442025</v>
      </c>
      <c r="C93" s="25">
        <v>4442025</v>
      </c>
      <c r="D93" s="10">
        <v>4285504.63</v>
      </c>
    </row>
    <row r="94" spans="1:4" x14ac:dyDescent="0.25">
      <c r="A94" s="22" t="s">
        <v>61</v>
      </c>
      <c r="B94" s="23">
        <v>60000</v>
      </c>
      <c r="C94" s="23">
        <v>60000</v>
      </c>
      <c r="D94" s="23">
        <f>30000+29666</f>
        <v>59666</v>
      </c>
    </row>
    <row r="95" spans="1:4" x14ac:dyDescent="0.25">
      <c r="A95" s="24" t="s">
        <v>62</v>
      </c>
      <c r="B95" s="26">
        <v>150000</v>
      </c>
      <c r="C95" s="26">
        <v>150000</v>
      </c>
      <c r="D95" s="10">
        <v>139197.59</v>
      </c>
    </row>
    <row r="96" spans="1:4" x14ac:dyDescent="0.25">
      <c r="A96" s="3" t="s">
        <v>3</v>
      </c>
      <c r="B96" s="4">
        <f>SUM(B92:B95)</f>
        <v>4821281</v>
      </c>
      <c r="C96" s="4">
        <f>SUM(C92:C95)</f>
        <v>4821281</v>
      </c>
      <c r="D96" s="4">
        <f>SUM(D92:D95)</f>
        <v>4653624.22</v>
      </c>
    </row>
    <row r="97" spans="1:4" ht="25.5" x14ac:dyDescent="0.25">
      <c r="A97" s="27" t="s">
        <v>63</v>
      </c>
      <c r="B97" s="13" t="s">
        <v>28</v>
      </c>
      <c r="C97" s="13" t="s">
        <v>29</v>
      </c>
      <c r="D97" s="49" t="s">
        <v>4</v>
      </c>
    </row>
    <row r="98" spans="1:4" x14ac:dyDescent="0.25">
      <c r="A98" s="22" t="s">
        <v>59</v>
      </c>
      <c r="B98" s="23">
        <v>17397</v>
      </c>
      <c r="C98" s="23">
        <v>17397</v>
      </c>
      <c r="D98" s="23">
        <v>17397</v>
      </c>
    </row>
    <row r="99" spans="1:4" x14ac:dyDescent="0.25">
      <c r="A99" s="22" t="s">
        <v>64</v>
      </c>
      <c r="B99" s="23">
        <v>10000</v>
      </c>
      <c r="C99" s="23">
        <v>10000</v>
      </c>
      <c r="D99" s="23">
        <v>0</v>
      </c>
    </row>
    <row r="100" spans="1:4" x14ac:dyDescent="0.25">
      <c r="A100" s="22" t="s">
        <v>65</v>
      </c>
      <c r="B100" s="23">
        <v>20000</v>
      </c>
      <c r="C100" s="23"/>
      <c r="D100" s="23">
        <v>0</v>
      </c>
    </row>
    <row r="101" spans="1:4" ht="25.5" x14ac:dyDescent="0.25">
      <c r="A101" s="24" t="s">
        <v>66</v>
      </c>
      <c r="B101" s="26">
        <v>20000</v>
      </c>
      <c r="C101" s="26">
        <v>0</v>
      </c>
      <c r="D101" s="23">
        <v>0</v>
      </c>
    </row>
    <row r="102" spans="1:4" x14ac:dyDescent="0.25">
      <c r="A102" s="24" t="s">
        <v>67</v>
      </c>
      <c r="B102" s="23">
        <v>50000</v>
      </c>
      <c r="C102" s="23">
        <f>8580.27+41419.73</f>
        <v>50000</v>
      </c>
      <c r="D102" s="23">
        <v>50000</v>
      </c>
    </row>
    <row r="103" spans="1:4" x14ac:dyDescent="0.25">
      <c r="A103" s="22" t="s">
        <v>68</v>
      </c>
      <c r="B103" s="23">
        <v>35500</v>
      </c>
      <c r="C103" s="23">
        <v>20000</v>
      </c>
      <c r="D103" s="23">
        <v>0</v>
      </c>
    </row>
    <row r="104" spans="1:4" x14ac:dyDescent="0.25">
      <c r="A104" s="22" t="s">
        <v>69</v>
      </c>
      <c r="B104" s="23">
        <v>35500</v>
      </c>
      <c r="C104" s="23">
        <v>10000</v>
      </c>
      <c r="D104" s="23">
        <v>0</v>
      </c>
    </row>
    <row r="105" spans="1:4" x14ac:dyDescent="0.25">
      <c r="A105" s="22" t="s">
        <v>70</v>
      </c>
      <c r="B105" s="23">
        <v>14000</v>
      </c>
      <c r="C105" s="23">
        <v>10000</v>
      </c>
      <c r="D105" s="23">
        <v>0</v>
      </c>
    </row>
    <row r="106" spans="1:4" x14ac:dyDescent="0.25">
      <c r="A106" s="22" t="s">
        <v>71</v>
      </c>
      <c r="B106" s="23">
        <v>15000</v>
      </c>
      <c r="C106" s="23">
        <v>10000</v>
      </c>
      <c r="D106" s="23">
        <v>0</v>
      </c>
    </row>
    <row r="107" spans="1:4" x14ac:dyDescent="0.25">
      <c r="A107" s="22" t="s">
        <v>72</v>
      </c>
      <c r="B107" s="23">
        <v>40000</v>
      </c>
      <c r="C107" s="23">
        <v>0</v>
      </c>
      <c r="D107" s="23">
        <v>0</v>
      </c>
    </row>
    <row r="108" spans="1:4" x14ac:dyDescent="0.25">
      <c r="A108" s="22" t="s">
        <v>73</v>
      </c>
      <c r="B108" s="23">
        <v>370191</v>
      </c>
      <c r="C108" s="23">
        <v>370191</v>
      </c>
      <c r="D108" s="23">
        <v>338645.64</v>
      </c>
    </row>
    <row r="109" spans="1:4" x14ac:dyDescent="0.25">
      <c r="A109" s="3" t="s">
        <v>3</v>
      </c>
      <c r="B109" s="29">
        <f>SUM(B98:B108)</f>
        <v>627588</v>
      </c>
      <c r="C109" s="29">
        <f>SUM(C98:C108)</f>
        <v>497588</v>
      </c>
      <c r="D109" s="29">
        <f>SUM(D98:D108)</f>
        <v>406042.64</v>
      </c>
    </row>
    <row r="110" spans="1:4" x14ac:dyDescent="0.25">
      <c r="A110" s="5"/>
      <c r="B110" s="19"/>
      <c r="C110" s="19"/>
      <c r="D110" s="19"/>
    </row>
    <row r="111" spans="1:4" ht="38.25" x14ac:dyDescent="0.25">
      <c r="A111" s="12" t="s">
        <v>93</v>
      </c>
      <c r="B111" s="29">
        <v>201564.74</v>
      </c>
      <c r="C111" s="29">
        <v>201564.74</v>
      </c>
      <c r="D111" s="29">
        <v>103844.05</v>
      </c>
    </row>
    <row r="112" spans="1:4" x14ac:dyDescent="0.25">
      <c r="A112" s="3"/>
      <c r="B112" s="29"/>
      <c r="C112" s="29"/>
      <c r="D112" s="29"/>
    </row>
    <row r="113" spans="1:4" ht="25.5" x14ac:dyDescent="0.25">
      <c r="A113" s="53" t="s">
        <v>74</v>
      </c>
      <c r="B113" s="23">
        <v>700</v>
      </c>
      <c r="C113" s="23">
        <v>700</v>
      </c>
      <c r="D113" s="23">
        <v>0</v>
      </c>
    </row>
    <row r="114" spans="1:4" x14ac:dyDescent="0.25">
      <c r="A114" s="53" t="s">
        <v>75</v>
      </c>
      <c r="B114" s="23">
        <f>140018.27+8.12</f>
        <v>140026.38999999998</v>
      </c>
      <c r="C114" s="23">
        <f>140018.27+8.12</f>
        <v>140026.38999999998</v>
      </c>
      <c r="D114" s="23">
        <v>89079.91</v>
      </c>
    </row>
    <row r="115" spans="1:4" ht="25.5" x14ac:dyDescent="0.25">
      <c r="A115" s="53" t="s">
        <v>76</v>
      </c>
      <c r="B115" s="23">
        <v>2440</v>
      </c>
      <c r="C115" s="23">
        <v>2440</v>
      </c>
      <c r="D115" s="23">
        <v>0</v>
      </c>
    </row>
    <row r="116" spans="1:4" x14ac:dyDescent="0.25">
      <c r="A116" s="52" t="s">
        <v>77</v>
      </c>
      <c r="B116" s="29">
        <f>SUM(B113:B115)</f>
        <v>143166.38999999998</v>
      </c>
      <c r="C116" s="29">
        <f>SUM(C113:C115)</f>
        <v>143166.38999999998</v>
      </c>
      <c r="D116" s="29">
        <f>SUM(D113:D115)</f>
        <v>89079.91</v>
      </c>
    </row>
    <row r="117" spans="1:4" x14ac:dyDescent="0.25">
      <c r="A117" s="21"/>
      <c r="B117" s="20"/>
      <c r="C117" s="20"/>
      <c r="D117" s="20"/>
    </row>
    <row r="118" spans="1:4" ht="31.5" x14ac:dyDescent="0.25">
      <c r="A118" s="50" t="s">
        <v>85</v>
      </c>
      <c r="B118" s="30">
        <f>B96+B109+B111+B116</f>
        <v>5793600.1299999999</v>
      </c>
      <c r="C118" s="30">
        <f>C96+C109+C111+C116</f>
        <v>5663600.1299999999</v>
      </c>
      <c r="D118" s="30">
        <f>D96+D109+D111+D116</f>
        <v>5252590.8199999994</v>
      </c>
    </row>
    <row r="119" spans="1:4" x14ac:dyDescent="0.25">
      <c r="C119" s="48" t="s">
        <v>5</v>
      </c>
      <c r="D119" s="28">
        <f>D118/C118%</f>
        <v>92.74296736058588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10"/>
  <sheetViews>
    <sheetView workbookViewId="0">
      <selection activeCell="A3" sqref="A3:B10"/>
    </sheetView>
  </sheetViews>
  <sheetFormatPr defaultRowHeight="15" x14ac:dyDescent="0.25"/>
  <cols>
    <col min="1" max="1" width="59" bestFit="1" customWidth="1"/>
    <col min="2" max="2" width="18.28515625" style="55" bestFit="1" customWidth="1"/>
    <col min="8" max="8" width="10.5703125" style="55" bestFit="1" customWidth="1"/>
  </cols>
  <sheetData>
    <row r="3" spans="1:8" ht="15.75" x14ac:dyDescent="0.25">
      <c r="A3" s="60" t="s">
        <v>97</v>
      </c>
    </row>
    <row r="4" spans="1:8" ht="15.75" x14ac:dyDescent="0.25">
      <c r="A4" s="60" t="s">
        <v>98</v>
      </c>
    </row>
    <row r="5" spans="1:8" ht="18.75" x14ac:dyDescent="0.3">
      <c r="A5" s="56" t="s">
        <v>8</v>
      </c>
      <c r="B5" s="58">
        <v>83557.399999999994</v>
      </c>
    </row>
    <row r="6" spans="1:8" ht="18.75" x14ac:dyDescent="0.3">
      <c r="A6" s="56" t="s">
        <v>9</v>
      </c>
      <c r="B6" s="58">
        <v>12478.3</v>
      </c>
    </row>
    <row r="7" spans="1:8" ht="18.75" x14ac:dyDescent="0.3">
      <c r="A7" s="57" t="s">
        <v>99</v>
      </c>
      <c r="B7" s="59">
        <f>B8+B9</f>
        <v>1194742.31</v>
      </c>
      <c r="H7" s="55">
        <v>31786.48</v>
      </c>
    </row>
    <row r="8" spans="1:8" ht="18.75" x14ac:dyDescent="0.3">
      <c r="A8" s="56" t="s">
        <v>96</v>
      </c>
      <c r="B8" s="58">
        <v>856096.67</v>
      </c>
      <c r="H8" s="55">
        <v>27037.3</v>
      </c>
    </row>
    <row r="9" spans="1:8" ht="18.75" x14ac:dyDescent="0.3">
      <c r="A9" s="56" t="s">
        <v>94</v>
      </c>
      <c r="B9" s="58">
        <v>338645.64</v>
      </c>
      <c r="H9" s="55">
        <f>H7-H8</f>
        <v>4749.18</v>
      </c>
    </row>
    <row r="10" spans="1:8" ht="18.75" x14ac:dyDescent="0.3">
      <c r="A10" s="57" t="s">
        <v>95</v>
      </c>
      <c r="B10" s="59">
        <f>B5+B6+B8+B9</f>
        <v>1290778.01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Raporti i shpenzimit</vt:lpstr>
      <vt:lpstr>Mallra, komunale, sub, kap. </vt:lpstr>
      <vt:lpstr>Lendet permbarimore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2025-08-07T10:16:53Z</dcterms:modified>
</cp:coreProperties>
</file>