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67" i="1" l="1"/>
  <c r="D167" i="1"/>
  <c r="C165" i="1"/>
  <c r="F165" i="1" s="1"/>
  <c r="F164" i="1"/>
  <c r="D161" i="1"/>
  <c r="C161" i="1"/>
  <c r="F160" i="1"/>
  <c r="F159" i="1"/>
  <c r="F161" i="1" s="1"/>
  <c r="F158" i="1"/>
  <c r="F157" i="1"/>
  <c r="F156" i="1"/>
  <c r="F154" i="1"/>
  <c r="D153" i="1"/>
  <c r="C153" i="1"/>
  <c r="F153" i="1" s="1"/>
  <c r="F152" i="1"/>
  <c r="F151" i="1"/>
  <c r="F150" i="1"/>
  <c r="F149" i="1"/>
  <c r="F148" i="1"/>
  <c r="F147" i="1"/>
  <c r="F146" i="1"/>
  <c r="F145" i="1"/>
  <c r="F143" i="1"/>
  <c r="E142" i="1"/>
  <c r="D142" i="1"/>
  <c r="F141" i="1"/>
  <c r="F140" i="1"/>
  <c r="C139" i="1"/>
  <c r="F139" i="1" s="1"/>
  <c r="F138" i="1"/>
  <c r="F137" i="1"/>
  <c r="F136" i="1"/>
  <c r="F135" i="1"/>
  <c r="F134" i="1"/>
  <c r="F133" i="1"/>
  <c r="F132" i="1"/>
  <c r="F131" i="1"/>
  <c r="C130" i="1"/>
  <c r="F130" i="1" s="1"/>
  <c r="F129" i="1"/>
  <c r="E107" i="1"/>
  <c r="D107" i="1"/>
  <c r="D109" i="1" s="1"/>
  <c r="C107" i="1"/>
  <c r="E105" i="1"/>
  <c r="D105" i="1"/>
  <c r="C105" i="1"/>
  <c r="F103" i="1"/>
  <c r="F102" i="1"/>
  <c r="F101" i="1"/>
  <c r="F100" i="1"/>
  <c r="F99" i="1"/>
  <c r="F105" i="1" s="1"/>
  <c r="E98" i="1"/>
  <c r="D98" i="1"/>
  <c r="C98" i="1"/>
  <c r="F97" i="1"/>
  <c r="F96" i="1"/>
  <c r="F95" i="1"/>
  <c r="F98" i="1" s="1"/>
  <c r="E94" i="1"/>
  <c r="D94" i="1"/>
  <c r="C94" i="1"/>
  <c r="F93" i="1"/>
  <c r="F92" i="1"/>
  <c r="F91" i="1"/>
  <c r="F90" i="1"/>
  <c r="F89" i="1"/>
  <c r="F88" i="1"/>
  <c r="F87" i="1"/>
  <c r="F86" i="1"/>
  <c r="F85" i="1"/>
  <c r="F94" i="1" s="1"/>
  <c r="F107" i="1" s="1"/>
  <c r="E80" i="1"/>
  <c r="E78" i="1"/>
  <c r="D78" i="1"/>
  <c r="C78" i="1"/>
  <c r="F77" i="1"/>
  <c r="F76" i="1"/>
  <c r="F78" i="1" s="1"/>
  <c r="F75" i="1"/>
  <c r="F74" i="1"/>
  <c r="E73" i="1"/>
  <c r="D73" i="1"/>
  <c r="D80" i="1" s="1"/>
  <c r="C73" i="1"/>
  <c r="C80" i="1" s="1"/>
  <c r="F72" i="1"/>
  <c r="F71" i="1"/>
  <c r="F70" i="1"/>
  <c r="F69" i="1"/>
  <c r="F68" i="1"/>
  <c r="F73" i="1" s="1"/>
  <c r="F80" i="1" s="1"/>
  <c r="C62" i="1"/>
  <c r="F61" i="1"/>
  <c r="F60" i="1"/>
  <c r="E57" i="1"/>
  <c r="D57" i="1"/>
  <c r="C57" i="1"/>
  <c r="F56" i="1"/>
  <c r="F55" i="1"/>
  <c r="F54" i="1"/>
  <c r="F53" i="1"/>
  <c r="F52" i="1"/>
  <c r="F51" i="1"/>
  <c r="F50" i="1"/>
  <c r="F49" i="1"/>
  <c r="F48" i="1"/>
  <c r="F47" i="1"/>
  <c r="F57" i="1" s="1"/>
  <c r="F46" i="1"/>
  <c r="D44" i="1"/>
  <c r="C44" i="1"/>
  <c r="F44" i="1" s="1"/>
  <c r="F43" i="1"/>
  <c r="F42" i="1"/>
  <c r="F41" i="1"/>
  <c r="C40" i="1"/>
  <c r="F40" i="1" s="1"/>
  <c r="F39" i="1"/>
  <c r="I37" i="1"/>
  <c r="E37" i="1"/>
  <c r="E62" i="1" s="1"/>
  <c r="D37" i="1"/>
  <c r="H37" i="1" s="1"/>
  <c r="C37" i="1"/>
  <c r="I36" i="1"/>
  <c r="H36" i="1"/>
  <c r="F36" i="1"/>
  <c r="I35" i="1"/>
  <c r="H35" i="1"/>
  <c r="F35" i="1"/>
  <c r="I34" i="1"/>
  <c r="H34" i="1"/>
  <c r="F34" i="1"/>
  <c r="I33" i="1"/>
  <c r="H33" i="1"/>
  <c r="F33" i="1"/>
  <c r="I32" i="1"/>
  <c r="H32" i="1"/>
  <c r="F32" i="1"/>
  <c r="I31" i="1"/>
  <c r="H31" i="1"/>
  <c r="F31" i="1"/>
  <c r="I30" i="1"/>
  <c r="H30" i="1"/>
  <c r="F30" i="1"/>
  <c r="I29" i="1"/>
  <c r="H29" i="1"/>
  <c r="F29" i="1"/>
  <c r="I28" i="1"/>
  <c r="H28" i="1"/>
  <c r="K28" i="1" s="1"/>
  <c r="F28" i="1"/>
  <c r="I27" i="1"/>
  <c r="H27" i="1"/>
  <c r="F27" i="1"/>
  <c r="I26" i="1"/>
  <c r="H26" i="1"/>
  <c r="F26" i="1"/>
  <c r="I25" i="1"/>
  <c r="H25" i="1"/>
  <c r="F25" i="1"/>
  <c r="F37" i="1" s="1"/>
  <c r="I24" i="1"/>
  <c r="H24" i="1"/>
  <c r="F24" i="1"/>
  <c r="D21" i="1"/>
  <c r="C21" i="1"/>
  <c r="C9" i="1"/>
  <c r="C15" i="1" s="1"/>
  <c r="C16" i="1" s="1"/>
  <c r="F62" i="1" l="1"/>
  <c r="I44" i="1"/>
  <c r="D81" i="1"/>
  <c r="C142" i="1"/>
  <c r="D62" i="1"/>
  <c r="D63" i="1" s="1"/>
  <c r="C167" i="1" l="1"/>
  <c r="D169" i="1" s="1"/>
  <c r="F142" i="1"/>
  <c r="F167" i="1" s="1"/>
</calcChain>
</file>

<file path=xl/sharedStrings.xml><?xml version="1.0" encoding="utf-8"?>
<sst xmlns="http://schemas.openxmlformats.org/spreadsheetml/2006/main" count="178" uniqueCount="88">
  <si>
    <t>RAPORTI FINANCIAR I SHPENZIMEVE JANAR-QERSHOR 2024</t>
  </si>
  <si>
    <t xml:space="preserve">RAPORTI I TE  HYRAVE VETANAKE SIPAS  DREJTORIVE JANAR-QERSHOR 2024    </t>
  </si>
  <si>
    <t>PLANIFIKIMI I TË HYRAVE VETANAKE 2024</t>
  </si>
  <si>
    <t xml:space="preserve"> Ekonomia</t>
  </si>
  <si>
    <t>Tatimi ne Prone</t>
  </si>
  <si>
    <t>Drejtoria e Administrates</t>
  </si>
  <si>
    <t>Qerdhja</t>
  </si>
  <si>
    <t>Shkolla e mesme</t>
  </si>
  <si>
    <t>Kadastri</t>
  </si>
  <si>
    <t>Shendetesia</t>
  </si>
  <si>
    <t>Kultura</t>
  </si>
  <si>
    <t>Urbanizmi</t>
  </si>
  <si>
    <t>Mjedisi</t>
  </si>
  <si>
    <t>Gjobat dhe denimet</t>
  </si>
  <si>
    <t>TOTAL REALIZIMII THV</t>
  </si>
  <si>
    <t>REALIZIMI NË %</t>
  </si>
  <si>
    <t>PAGA DHE MEDITJE TE ALOKUARA 1-6 -2024</t>
  </si>
  <si>
    <t>BUXHETI</t>
  </si>
  <si>
    <t>SHPENZIMI</t>
  </si>
  <si>
    <t>10/ GRANT</t>
  </si>
  <si>
    <t>21/ THV</t>
  </si>
  <si>
    <t>TOTALI:</t>
  </si>
  <si>
    <t>MALLRA DHE SHERBIME 30.06.2024</t>
  </si>
  <si>
    <t>ZOTIMI</t>
  </si>
  <si>
    <t>TE LIRA</t>
  </si>
  <si>
    <t>Zyra e kryetarit</t>
  </si>
  <si>
    <t>Administrata</t>
  </si>
  <si>
    <t>Inspekcioni</t>
  </si>
  <si>
    <t>Zyra e kuvendit</t>
  </si>
  <si>
    <t>DSHPE</t>
  </si>
  <si>
    <t>Infrastruktura</t>
  </si>
  <si>
    <t>Ambienti</t>
  </si>
  <si>
    <t>Kujdesi Primar Shendetsor</t>
  </si>
  <si>
    <t>Administrata e Arsimit</t>
  </si>
  <si>
    <t>Arsimi fillor</t>
  </si>
  <si>
    <t>Arsimi I Mesem</t>
  </si>
  <si>
    <t>TOTALI</t>
  </si>
  <si>
    <t>TË HYRAT VETANAKE TE ALOKUARA 2024</t>
  </si>
  <si>
    <t>TË HYRAT E BARTURA NGA VITI 2023, NE 2024</t>
  </si>
  <si>
    <t>Buxheti</t>
  </si>
  <si>
    <t>DONACIONET E JASHTME</t>
  </si>
  <si>
    <t>Qeveria  Japoneze</t>
  </si>
  <si>
    <t>Renovimi i shkolles Dr. ,,Ibrahim Rugova'' Obiliq</t>
  </si>
  <si>
    <t>Council of Europe promovimi i qeverisjes se mire</t>
  </si>
  <si>
    <t>TOTAL MALLRA DHE SHERBIME</t>
  </si>
  <si>
    <t>%</t>
  </si>
  <si>
    <t>SHPENZIME KOMUNALE 30.06.2024</t>
  </si>
  <si>
    <t>Arsimi i Mesem</t>
  </si>
  <si>
    <t>TOTALI 10</t>
  </si>
  <si>
    <t>TOTALI 22</t>
  </si>
  <si>
    <t>TOTAL SHPENZIME KOMUNALE 2024</t>
  </si>
  <si>
    <t>SUBVENCIONE DHE TRANSFERE 30.06.2024</t>
  </si>
  <si>
    <t>Ekonomia</t>
  </si>
  <si>
    <t>Bujqesia</t>
  </si>
  <si>
    <t>Sherbimet Sociale</t>
  </si>
  <si>
    <t>TOTALI  21</t>
  </si>
  <si>
    <t>TOTALI  22</t>
  </si>
  <si>
    <t>TOTAL SUBVENCIONE DHE TRANSFERE 2024</t>
  </si>
  <si>
    <t>INVESTIMET KAPITALE 30.06.2024</t>
  </si>
  <si>
    <t>Digjitalizimi i arkives komunale</t>
  </si>
  <si>
    <t>Ndriqimi publik Shkabaj, Rr.Kushtrimi I UQK Kozarice me seg. Rr.Selim Pllana Lajthishte , Rr.Hoxhë Breznica me segmente</t>
  </si>
  <si>
    <t>Ndërtimi i parkingut Rr.Adem Jashari në Obiliq</t>
  </si>
  <si>
    <t>Ndertimi i shtigjeve per bicikleta dhe trotuari ne rr.Hasan Prishtina Obiliq</t>
  </si>
  <si>
    <t>Ndërtimi i urës automobilistike në Graboc</t>
  </si>
  <si>
    <t>Ndertimi i kanalizimit ne Lajthishte</t>
  </si>
  <si>
    <t>Asfaltimi I rruges Kamer Beka Breznice</t>
  </si>
  <si>
    <t>Asfaltimi ë rrugës Migjeni Raskovë</t>
  </si>
  <si>
    <t>Asfaltimi i rrugës Dalip Maloku me segmente në Breznicë</t>
  </si>
  <si>
    <t xml:space="preserve">Bashkfinancim </t>
  </si>
  <si>
    <t>Instalimi i ngrohjes qendrore në qytetin e Obiliqit Kogjenerimi</t>
  </si>
  <si>
    <t>Blerja e kombibusave për Administraten e Arsimit Obiliq</t>
  </si>
  <si>
    <t>Digjitalizimi ne SHMLP "Ismail Dumoshi" dhe Gjimnazi " 17 Shkurti" Obiliq</t>
  </si>
  <si>
    <t xml:space="preserve">BUXHETI ME THV </t>
  </si>
  <si>
    <t>Ndertimi I parkut Mazgit I nalt me USAID</t>
  </si>
  <si>
    <t>Ndertimi I parkut  rruga ,, Adem Jashari"</t>
  </si>
  <si>
    <t>Ndertimi I parkingut rruga ,, Adem Jashari"</t>
  </si>
  <si>
    <t>Digjitalizimi ne SHFMU Dr. ,,Ibrahim Rugova " Obiliq</t>
  </si>
  <si>
    <t xml:space="preserve">TOTALI ME  THV </t>
  </si>
  <si>
    <t>BUXHETI TE HYRAT E BARTURA</t>
  </si>
  <si>
    <t>Blerja e paisjeve mjekesore aparat biokimik QKMF</t>
  </si>
  <si>
    <t>Ndertimi I shtatores Fahri Fazliu Obiliq</t>
  </si>
  <si>
    <t>Ndertimi I aneksit te shkolles Ismail Dumoshi Obliq</t>
  </si>
  <si>
    <t>Ndertimi I dy sallave te ed.fizike Dardhisht, Mazgit</t>
  </si>
  <si>
    <t xml:space="preserve">TOTALI NGA HYRAT E BARTURA </t>
  </si>
  <si>
    <t>DONACIONET</t>
  </si>
  <si>
    <t>Participimi i qytetarëve ndertimi i ures lumi Llap Raskovë</t>
  </si>
  <si>
    <t>Demos-Granti i performances</t>
  </si>
  <si>
    <t xml:space="preserve">TOTAL INVESTIME KAPITALE 30.06.2024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</si>
</sst>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/>
    <xf numFmtId="0" fontId="4" fillId="2" borderId="0" xfId="0" applyFont="1" applyFill="1"/>
    <xf numFmtId="43" fontId="4" fillId="2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43" fontId="2" fillId="2" borderId="2" xfId="1" applyFont="1" applyFill="1" applyBorder="1"/>
    <xf numFmtId="0" fontId="6" fillId="2" borderId="1" xfId="0" applyFont="1" applyFill="1" applyBorder="1" applyAlignment="1">
      <alignment horizontal="left" vertical="center" wrapText="1"/>
    </xf>
    <xf numFmtId="43" fontId="7" fillId="2" borderId="2" xfId="1" applyNumberFormat="1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3" fontId="5" fillId="2" borderId="2" xfId="1" applyNumberFormat="1" applyFont="1" applyFill="1" applyBorder="1"/>
    <xf numFmtId="0" fontId="2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4" fillId="2" borderId="2" xfId="0" applyFont="1" applyFill="1" applyBorder="1"/>
    <xf numFmtId="43" fontId="4" fillId="2" borderId="2" xfId="1" applyFont="1" applyFill="1" applyBorder="1"/>
    <xf numFmtId="43" fontId="8" fillId="2" borderId="2" xfId="1" applyFont="1" applyFill="1" applyBorder="1"/>
    <xf numFmtId="0" fontId="10" fillId="2" borderId="0" xfId="0" applyFont="1" applyFill="1"/>
    <xf numFmtId="43" fontId="8" fillId="2" borderId="2" xfId="1" applyFont="1" applyFill="1" applyBorder="1" applyAlignment="1">
      <alignment vertical="center"/>
    </xf>
    <xf numFmtId="49" fontId="4" fillId="2" borderId="2" xfId="1" applyNumberFormat="1" applyFont="1" applyFill="1" applyBorder="1" applyAlignment="1"/>
    <xf numFmtId="0" fontId="4" fillId="2" borderId="2" xfId="0" applyFont="1" applyFill="1" applyBorder="1" applyAlignment="1"/>
    <xf numFmtId="0" fontId="10" fillId="2" borderId="2" xfId="0" applyFont="1" applyFill="1" applyBorder="1"/>
    <xf numFmtId="43" fontId="10" fillId="2" borderId="2" xfId="1" applyFont="1" applyFill="1" applyBorder="1"/>
    <xf numFmtId="43" fontId="10" fillId="2" borderId="2" xfId="0" applyNumberFormat="1" applyFont="1" applyFill="1" applyBorder="1"/>
    <xf numFmtId="43" fontId="4" fillId="2" borderId="2" xfId="0" applyNumberFormat="1" applyFont="1" applyFill="1" applyBorder="1"/>
    <xf numFmtId="43" fontId="4" fillId="2" borderId="0" xfId="0" applyNumberFormat="1" applyFont="1" applyFill="1"/>
    <xf numFmtId="43" fontId="9" fillId="2" borderId="2" xfId="1" applyFont="1" applyFill="1" applyBorder="1"/>
    <xf numFmtId="43" fontId="9" fillId="2" borderId="2" xfId="0" applyNumberFormat="1" applyFont="1" applyFill="1" applyBorder="1"/>
    <xf numFmtId="0" fontId="9" fillId="2" borderId="3" xfId="0" applyFont="1" applyFill="1" applyBorder="1"/>
    <xf numFmtId="0" fontId="9" fillId="2" borderId="0" xfId="0" applyFont="1" applyFill="1"/>
    <xf numFmtId="43" fontId="9" fillId="2" borderId="0" xfId="1" applyFont="1" applyFill="1"/>
    <xf numFmtId="43" fontId="8" fillId="2" borderId="2" xfId="0" applyNumberFormat="1" applyFont="1" applyFill="1" applyBorder="1"/>
    <xf numFmtId="2" fontId="8" fillId="2" borderId="2" xfId="0" applyNumberFormat="1" applyFont="1" applyFill="1" applyBorder="1"/>
    <xf numFmtId="0" fontId="10" fillId="2" borderId="4" xfId="0" applyFont="1" applyFill="1" applyBorder="1"/>
    <xf numFmtId="43" fontId="10" fillId="2" borderId="4" xfId="1" applyFont="1" applyFill="1" applyBorder="1"/>
    <xf numFmtId="43" fontId="10" fillId="2" borderId="4" xfId="0" applyNumberFormat="1" applyFont="1" applyFill="1" applyBorder="1"/>
    <xf numFmtId="0" fontId="8" fillId="2" borderId="4" xfId="0" applyFont="1" applyFill="1" applyBorder="1"/>
    <xf numFmtId="43" fontId="8" fillId="2" borderId="4" xfId="1" applyFont="1" applyFill="1" applyBorder="1"/>
    <xf numFmtId="0" fontId="4" fillId="2" borderId="0" xfId="0" applyFont="1" applyFill="1" applyBorder="1"/>
    <xf numFmtId="43" fontId="4" fillId="2" borderId="0" xfId="0" applyNumberFormat="1" applyFont="1" applyFill="1" applyBorder="1"/>
    <xf numFmtId="0" fontId="11" fillId="2" borderId="2" xfId="0" applyFont="1" applyFill="1" applyBorder="1"/>
    <xf numFmtId="43" fontId="10" fillId="2" borderId="2" xfId="1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wrapText="1"/>
    </xf>
    <xf numFmtId="43" fontId="10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3" fontId="9" fillId="2" borderId="2" xfId="0" applyNumberFormat="1" applyFont="1" applyFill="1" applyBorder="1" applyAlignment="1">
      <alignment vertical="center"/>
    </xf>
    <xf numFmtId="43" fontId="9" fillId="2" borderId="2" xfId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12" fillId="2" borderId="2" xfId="0" applyFont="1" applyFill="1" applyBorder="1"/>
    <xf numFmtId="0" fontId="9" fillId="2" borderId="2" xfId="0" applyFont="1" applyFill="1" applyBorder="1" applyAlignment="1"/>
    <xf numFmtId="43" fontId="8" fillId="2" borderId="2" xfId="1" applyFont="1" applyFill="1" applyBorder="1" applyAlignment="1"/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3" fontId="8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abSelected="1" topLeftCell="A145" workbookViewId="0">
      <selection activeCell="D178" sqref="D178:E181"/>
    </sheetView>
  </sheetViews>
  <sheetFormatPr defaultRowHeight="12.75" x14ac:dyDescent="0.2"/>
  <cols>
    <col min="1" max="1" width="3.7109375" style="2" customWidth="1"/>
    <col min="2" max="2" width="45.5703125" style="2" customWidth="1"/>
    <col min="3" max="3" width="13.140625" style="2" customWidth="1"/>
    <col min="4" max="4" width="12.5703125" style="2" customWidth="1"/>
    <col min="5" max="5" width="10.7109375" style="2" customWidth="1"/>
    <col min="6" max="6" width="11.140625" style="2" customWidth="1"/>
    <col min="7" max="7" width="9.140625" style="2"/>
    <col min="8" max="8" width="12.42578125" style="3" bestFit="1" customWidth="1"/>
    <col min="9" max="9" width="12.42578125" style="2" bestFit="1" customWidth="1"/>
    <col min="10" max="10" width="9.140625" style="2"/>
    <col min="11" max="11" width="12.42578125" style="2" bestFit="1" customWidth="1"/>
    <col min="12" max="14" width="9.140625" style="2"/>
    <col min="15" max="15" width="13.5703125" style="3" bestFit="1" customWidth="1"/>
    <col min="16" max="16384" width="9.140625" style="2"/>
  </cols>
  <sheetData>
    <row r="1" spans="2:3" ht="15.75" x14ac:dyDescent="0.25">
      <c r="B1" s="1" t="s">
        <v>0</v>
      </c>
    </row>
    <row r="2" spans="2:3" ht="25.5" x14ac:dyDescent="0.2">
      <c r="B2" s="4" t="s">
        <v>1</v>
      </c>
      <c r="C2" s="5"/>
    </row>
    <row r="3" spans="2:3" ht="15" x14ac:dyDescent="0.25">
      <c r="B3" s="6" t="s">
        <v>2</v>
      </c>
      <c r="C3" s="7">
        <v>1255245</v>
      </c>
    </row>
    <row r="4" spans="2:3" x14ac:dyDescent="0.2">
      <c r="B4" s="8" t="s">
        <v>3</v>
      </c>
      <c r="C4" s="9">
        <v>113147.01</v>
      </c>
    </row>
    <row r="5" spans="2:3" x14ac:dyDescent="0.2">
      <c r="B5" s="8" t="s">
        <v>4</v>
      </c>
      <c r="C5" s="9">
        <v>164767.29999999999</v>
      </c>
    </row>
    <row r="6" spans="2:3" x14ac:dyDescent="0.2">
      <c r="B6" s="8" t="s">
        <v>5</v>
      </c>
      <c r="C6" s="9">
        <v>9853</v>
      </c>
    </row>
    <row r="7" spans="2:3" x14ac:dyDescent="0.2">
      <c r="B7" s="8" t="s">
        <v>6</v>
      </c>
      <c r="C7" s="9">
        <v>10748</v>
      </c>
    </row>
    <row r="8" spans="2:3" x14ac:dyDescent="0.2">
      <c r="B8" s="10" t="s">
        <v>7</v>
      </c>
      <c r="C8" s="9">
        <v>68940</v>
      </c>
    </row>
    <row r="9" spans="2:3" x14ac:dyDescent="0.2">
      <c r="B9" s="10" t="s">
        <v>8</v>
      </c>
      <c r="C9" s="9">
        <f>37776.33+120</f>
        <v>37896.33</v>
      </c>
    </row>
    <row r="10" spans="2:3" x14ac:dyDescent="0.2">
      <c r="B10" s="10" t="s">
        <v>9</v>
      </c>
      <c r="C10" s="9">
        <v>12255.7</v>
      </c>
    </row>
    <row r="11" spans="2:3" x14ac:dyDescent="0.2">
      <c r="B11" s="10" t="s">
        <v>10</v>
      </c>
      <c r="C11" s="9">
        <v>1205</v>
      </c>
    </row>
    <row r="12" spans="2:3" x14ac:dyDescent="0.2">
      <c r="B12" s="10" t="s">
        <v>11</v>
      </c>
      <c r="C12" s="9">
        <v>1185.4000000000001</v>
      </c>
    </row>
    <row r="13" spans="2:3" x14ac:dyDescent="0.2">
      <c r="B13" s="10" t="s">
        <v>12</v>
      </c>
      <c r="C13" s="9">
        <v>3024.76</v>
      </c>
    </row>
    <row r="14" spans="2:3" x14ac:dyDescent="0.2">
      <c r="B14" s="10" t="s">
        <v>13</v>
      </c>
      <c r="C14" s="9">
        <v>46297</v>
      </c>
    </row>
    <row r="15" spans="2:3" x14ac:dyDescent="0.2">
      <c r="B15" s="11" t="s">
        <v>14</v>
      </c>
      <c r="C15" s="12">
        <f>SUM(C4:C14)</f>
        <v>469319.50000000006</v>
      </c>
    </row>
    <row r="16" spans="2:3" ht="15" x14ac:dyDescent="0.25">
      <c r="B16" s="13" t="s">
        <v>15</v>
      </c>
      <c r="C16" s="14">
        <f>C15/C3%</f>
        <v>37.388677110842906</v>
      </c>
    </row>
    <row r="18" spans="1:11" x14ac:dyDescent="0.2">
      <c r="B18" s="15" t="s">
        <v>16</v>
      </c>
      <c r="C18" s="16" t="s">
        <v>17</v>
      </c>
      <c r="D18" s="16" t="s">
        <v>18</v>
      </c>
    </row>
    <row r="19" spans="1:11" x14ac:dyDescent="0.2">
      <c r="B19" s="17" t="s">
        <v>19</v>
      </c>
      <c r="C19" s="18">
        <v>2951854.69</v>
      </c>
      <c r="D19" s="18">
        <v>2904424.61</v>
      </c>
    </row>
    <row r="20" spans="1:11" x14ac:dyDescent="0.2">
      <c r="B20" s="17" t="s">
        <v>20</v>
      </c>
      <c r="C20" s="18">
        <v>50000</v>
      </c>
      <c r="D20" s="18"/>
    </row>
    <row r="21" spans="1:11" x14ac:dyDescent="0.2">
      <c r="B21" s="15" t="s">
        <v>21</v>
      </c>
      <c r="C21" s="19">
        <f>SUM(C19:C20)</f>
        <v>3001854.69</v>
      </c>
      <c r="D21" s="19">
        <f>SUM(D19:D20)</f>
        <v>2904424.61</v>
      </c>
    </row>
    <row r="23" spans="1:11" x14ac:dyDescent="0.2">
      <c r="A23" s="20"/>
      <c r="B23" s="16" t="s">
        <v>22</v>
      </c>
      <c r="C23" s="16" t="s">
        <v>17</v>
      </c>
      <c r="D23" s="16" t="s">
        <v>18</v>
      </c>
      <c r="E23" s="16" t="s">
        <v>23</v>
      </c>
      <c r="F23" s="21" t="s">
        <v>24</v>
      </c>
      <c r="H23" s="22">
        <v>10</v>
      </c>
      <c r="I23" s="23">
        <v>21</v>
      </c>
      <c r="J23" s="23">
        <v>22</v>
      </c>
    </row>
    <row r="24" spans="1:11" x14ac:dyDescent="0.2">
      <c r="A24" s="20">
        <v>10</v>
      </c>
      <c r="B24" s="24" t="s">
        <v>25</v>
      </c>
      <c r="C24" s="25">
        <v>2000</v>
      </c>
      <c r="D24" s="25">
        <v>0</v>
      </c>
      <c r="E24" s="25">
        <v>0</v>
      </c>
      <c r="F24" s="26">
        <f>C24-D24-E24</f>
        <v>2000</v>
      </c>
      <c r="H24" s="18">
        <f>C24-D24-E24</f>
        <v>2000</v>
      </c>
      <c r="I24" s="27">
        <f>C39-D39-E39</f>
        <v>8000</v>
      </c>
      <c r="J24" s="17"/>
    </row>
    <row r="25" spans="1:11" x14ac:dyDescent="0.2">
      <c r="A25" s="20">
        <v>10</v>
      </c>
      <c r="B25" s="24" t="s">
        <v>26</v>
      </c>
      <c r="C25" s="25">
        <v>135255</v>
      </c>
      <c r="D25" s="25">
        <v>77145.58</v>
      </c>
      <c r="E25" s="25">
        <v>5013.45</v>
      </c>
      <c r="F25" s="26">
        <f t="shared" ref="F25:F36" si="0">C25-D25-E25</f>
        <v>53095.97</v>
      </c>
      <c r="H25" s="18">
        <f t="shared" ref="H25:H37" si="1">C25-D25-E25</f>
        <v>53095.97</v>
      </c>
      <c r="I25" s="27">
        <f t="shared" ref="I25:I37" si="2">C40-D40-E40</f>
        <v>3705.3099999999977</v>
      </c>
      <c r="J25" s="17"/>
    </row>
    <row r="26" spans="1:11" x14ac:dyDescent="0.2">
      <c r="A26" s="20">
        <v>10</v>
      </c>
      <c r="B26" s="24" t="s">
        <v>27</v>
      </c>
      <c r="C26" s="25">
        <v>2000</v>
      </c>
      <c r="D26" s="25">
        <v>0</v>
      </c>
      <c r="E26" s="25">
        <v>0</v>
      </c>
      <c r="F26" s="26">
        <f t="shared" si="0"/>
        <v>2000</v>
      </c>
      <c r="H26" s="18">
        <f t="shared" si="1"/>
        <v>2000</v>
      </c>
      <c r="I26" s="27">
        <f t="shared" si="2"/>
        <v>639.39999999999418</v>
      </c>
      <c r="J26" s="17"/>
    </row>
    <row r="27" spans="1:11" x14ac:dyDescent="0.2">
      <c r="A27" s="20">
        <v>10</v>
      </c>
      <c r="B27" s="24" t="s">
        <v>28</v>
      </c>
      <c r="C27" s="25">
        <v>9000</v>
      </c>
      <c r="D27" s="25">
        <v>4400</v>
      </c>
      <c r="E27" s="25"/>
      <c r="F27" s="26">
        <f t="shared" si="0"/>
        <v>4600</v>
      </c>
      <c r="H27" s="18">
        <f t="shared" si="1"/>
        <v>4600</v>
      </c>
      <c r="I27" s="27">
        <f t="shared" si="2"/>
        <v>0</v>
      </c>
      <c r="J27" s="17"/>
    </row>
    <row r="28" spans="1:11" x14ac:dyDescent="0.2">
      <c r="A28" s="24">
        <v>10</v>
      </c>
      <c r="B28" s="24" t="s">
        <v>29</v>
      </c>
      <c r="C28" s="25">
        <v>322240</v>
      </c>
      <c r="D28" s="25">
        <v>182564.24</v>
      </c>
      <c r="E28" s="25">
        <v>9854.49</v>
      </c>
      <c r="F28" s="26">
        <f t="shared" si="0"/>
        <v>129821.27</v>
      </c>
      <c r="H28" s="18">
        <f t="shared" si="1"/>
        <v>129821.27</v>
      </c>
      <c r="I28" s="27">
        <f t="shared" si="2"/>
        <v>15000</v>
      </c>
      <c r="J28" s="23">
        <v>903</v>
      </c>
      <c r="K28" s="28">
        <f>H28+I28</f>
        <v>144821.27000000002</v>
      </c>
    </row>
    <row r="29" spans="1:11" x14ac:dyDescent="0.2">
      <c r="A29" s="24">
        <v>10</v>
      </c>
      <c r="B29" s="24" t="s">
        <v>30</v>
      </c>
      <c r="C29" s="25">
        <v>150000</v>
      </c>
      <c r="D29" s="25">
        <v>148995.07999999999</v>
      </c>
      <c r="E29" s="25">
        <v>1004.92</v>
      </c>
      <c r="F29" s="26">
        <f t="shared" si="0"/>
        <v>1.2846612662542611E-11</v>
      </c>
      <c r="H29" s="18">
        <f t="shared" si="1"/>
        <v>1.2846612662542611E-11</v>
      </c>
      <c r="I29" s="27">
        <f t="shared" si="2"/>
        <v>27344.709999999992</v>
      </c>
      <c r="J29" s="17"/>
    </row>
    <row r="30" spans="1:11" x14ac:dyDescent="0.2">
      <c r="A30" s="24">
        <v>10</v>
      </c>
      <c r="B30" s="24" t="s">
        <v>31</v>
      </c>
      <c r="C30" s="25">
        <v>228500</v>
      </c>
      <c r="D30" s="25">
        <v>101611.8</v>
      </c>
      <c r="E30" s="25"/>
      <c r="F30" s="26">
        <f t="shared" si="0"/>
        <v>126888.2</v>
      </c>
      <c r="H30" s="18">
        <f t="shared" si="1"/>
        <v>126888.2</v>
      </c>
      <c r="I30" s="27" t="e">
        <f t="shared" si="2"/>
        <v>#VALUE!</v>
      </c>
      <c r="J30" s="17"/>
    </row>
    <row r="31" spans="1:11" x14ac:dyDescent="0.2">
      <c r="A31" s="24">
        <v>10</v>
      </c>
      <c r="B31" s="24" t="s">
        <v>32</v>
      </c>
      <c r="C31" s="25">
        <v>131500</v>
      </c>
      <c r="D31" s="25">
        <v>41765.82</v>
      </c>
      <c r="E31" s="25">
        <v>22186.9</v>
      </c>
      <c r="F31" s="26">
        <f t="shared" si="0"/>
        <v>67547.28</v>
      </c>
      <c r="H31" s="18">
        <f t="shared" si="1"/>
        <v>67547.28</v>
      </c>
      <c r="I31" s="27">
        <f t="shared" si="2"/>
        <v>98.14</v>
      </c>
      <c r="J31" s="17"/>
    </row>
    <row r="32" spans="1:11" x14ac:dyDescent="0.2">
      <c r="A32" s="24">
        <v>10</v>
      </c>
      <c r="B32" s="24" t="s">
        <v>10</v>
      </c>
      <c r="C32" s="25">
        <v>121000</v>
      </c>
      <c r="D32" s="25">
        <v>39821.53</v>
      </c>
      <c r="E32" s="25">
        <v>5110.34</v>
      </c>
      <c r="F32" s="26">
        <f t="shared" si="0"/>
        <v>76068.13</v>
      </c>
      <c r="H32" s="18">
        <f t="shared" si="1"/>
        <v>76068.13</v>
      </c>
      <c r="I32" s="27">
        <f t="shared" si="2"/>
        <v>1448.54</v>
      </c>
      <c r="J32" s="17"/>
    </row>
    <row r="33" spans="1:10" x14ac:dyDescent="0.2">
      <c r="A33" s="24">
        <v>10</v>
      </c>
      <c r="B33" s="24" t="s">
        <v>33</v>
      </c>
      <c r="C33" s="25">
        <v>14170</v>
      </c>
      <c r="D33" s="25">
        <v>0</v>
      </c>
      <c r="E33" s="25">
        <v>0</v>
      </c>
      <c r="F33" s="26">
        <f t="shared" si="0"/>
        <v>14170</v>
      </c>
      <c r="H33" s="18">
        <f t="shared" si="1"/>
        <v>14170</v>
      </c>
      <c r="I33" s="27">
        <f t="shared" si="2"/>
        <v>1000</v>
      </c>
      <c r="J33" s="17"/>
    </row>
    <row r="34" spans="1:10" x14ac:dyDescent="0.2">
      <c r="A34" s="24">
        <v>10</v>
      </c>
      <c r="B34" s="24" t="s">
        <v>6</v>
      </c>
      <c r="C34" s="25">
        <v>5830</v>
      </c>
      <c r="D34" s="25">
        <v>3279.24</v>
      </c>
      <c r="E34" s="25">
        <v>593.30999999999995</v>
      </c>
      <c r="F34" s="26">
        <f t="shared" si="0"/>
        <v>1957.4500000000003</v>
      </c>
      <c r="H34" s="18">
        <f t="shared" si="1"/>
        <v>1957.4500000000003</v>
      </c>
      <c r="I34" s="27">
        <f t="shared" si="2"/>
        <v>86</v>
      </c>
      <c r="J34" s="17"/>
    </row>
    <row r="35" spans="1:10" x14ac:dyDescent="0.2">
      <c r="A35" s="24">
        <v>10</v>
      </c>
      <c r="B35" s="24" t="s">
        <v>34</v>
      </c>
      <c r="C35" s="25">
        <v>205830</v>
      </c>
      <c r="D35" s="25">
        <v>102839.75</v>
      </c>
      <c r="E35" s="25">
        <v>32532.13</v>
      </c>
      <c r="F35" s="26">
        <f t="shared" si="0"/>
        <v>70458.12</v>
      </c>
      <c r="H35" s="18">
        <f t="shared" si="1"/>
        <v>70458.12</v>
      </c>
      <c r="I35" s="27">
        <f t="shared" si="2"/>
        <v>903.75</v>
      </c>
      <c r="J35" s="17"/>
    </row>
    <row r="36" spans="1:10" x14ac:dyDescent="0.2">
      <c r="A36" s="24">
        <v>10</v>
      </c>
      <c r="B36" s="24" t="s">
        <v>35</v>
      </c>
      <c r="C36" s="25">
        <v>41430</v>
      </c>
      <c r="D36" s="25">
        <v>0</v>
      </c>
      <c r="E36" s="25">
        <v>0</v>
      </c>
      <c r="F36" s="26">
        <f t="shared" si="0"/>
        <v>41430</v>
      </c>
      <c r="H36" s="18">
        <f t="shared" si="1"/>
        <v>41430</v>
      </c>
      <c r="I36" s="27">
        <f t="shared" si="2"/>
        <v>3211.94</v>
      </c>
      <c r="J36" s="17"/>
    </row>
    <row r="37" spans="1:10" x14ac:dyDescent="0.2">
      <c r="A37" s="24">
        <v>10</v>
      </c>
      <c r="B37" s="16" t="s">
        <v>36</v>
      </c>
      <c r="C37" s="29">
        <f>SUM(C24:C36)</f>
        <v>1368755</v>
      </c>
      <c r="D37" s="29">
        <f>SUM(D24:D36)</f>
        <v>702423.04000000004</v>
      </c>
      <c r="E37" s="29">
        <f>SUM(E24:E36)</f>
        <v>76295.540000000008</v>
      </c>
      <c r="F37" s="30">
        <f>SUM(F24:F36)</f>
        <v>590036.41999999993</v>
      </c>
      <c r="H37" s="18">
        <f t="shared" si="1"/>
        <v>590036.41999999993</v>
      </c>
      <c r="I37" s="27">
        <f t="shared" si="2"/>
        <v>55.31</v>
      </c>
      <c r="J37" s="17"/>
    </row>
    <row r="38" spans="1:10" x14ac:dyDescent="0.2">
      <c r="A38" s="24"/>
      <c r="B38" s="31" t="s">
        <v>37</v>
      </c>
      <c r="C38" s="32" t="s">
        <v>17</v>
      </c>
      <c r="D38" s="16" t="s">
        <v>18</v>
      </c>
      <c r="E38" s="16" t="s">
        <v>23</v>
      </c>
      <c r="F38" s="21" t="s">
        <v>24</v>
      </c>
    </row>
    <row r="39" spans="1:10" x14ac:dyDescent="0.2">
      <c r="A39" s="24">
        <v>21</v>
      </c>
      <c r="B39" s="24" t="s">
        <v>25</v>
      </c>
      <c r="C39" s="25">
        <v>8000</v>
      </c>
      <c r="D39" s="25">
        <v>0</v>
      </c>
      <c r="E39" s="25">
        <v>0</v>
      </c>
      <c r="F39" s="25">
        <f>C39-D39-E39</f>
        <v>8000</v>
      </c>
    </row>
    <row r="40" spans="1:10" x14ac:dyDescent="0.2">
      <c r="A40" s="24">
        <v>21</v>
      </c>
      <c r="B40" s="24" t="s">
        <v>26</v>
      </c>
      <c r="C40" s="25">
        <f>55745-52039.69</f>
        <v>3705.3099999999977</v>
      </c>
      <c r="D40" s="25">
        <v>0</v>
      </c>
      <c r="E40" s="25">
        <v>0</v>
      </c>
      <c r="F40" s="25">
        <f t="shared" ref="F40:F44" si="3">C40-D40-E40</f>
        <v>3705.3099999999977</v>
      </c>
    </row>
    <row r="41" spans="1:10" x14ac:dyDescent="0.2">
      <c r="A41" s="24">
        <v>21</v>
      </c>
      <c r="B41" s="24" t="s">
        <v>29</v>
      </c>
      <c r="C41" s="25">
        <v>101000</v>
      </c>
      <c r="D41" s="25">
        <v>100360.6</v>
      </c>
      <c r="E41" s="25"/>
      <c r="F41" s="25">
        <f t="shared" si="3"/>
        <v>639.39999999999418</v>
      </c>
    </row>
    <row r="42" spans="1:10" x14ac:dyDescent="0.2">
      <c r="A42" s="24">
        <v>21</v>
      </c>
      <c r="B42" s="24" t="s">
        <v>31</v>
      </c>
      <c r="C42" s="25">
        <v>25000</v>
      </c>
      <c r="D42" s="25">
        <v>25000</v>
      </c>
      <c r="E42" s="25"/>
      <c r="F42" s="25">
        <f t="shared" si="3"/>
        <v>0</v>
      </c>
    </row>
    <row r="43" spans="1:10" x14ac:dyDescent="0.2">
      <c r="A43" s="24">
        <v>21</v>
      </c>
      <c r="B43" s="24" t="s">
        <v>10</v>
      </c>
      <c r="C43" s="25">
        <v>20000</v>
      </c>
      <c r="D43" s="25">
        <v>5000</v>
      </c>
      <c r="E43" s="25"/>
      <c r="F43" s="25">
        <f t="shared" si="3"/>
        <v>15000</v>
      </c>
    </row>
    <row r="44" spans="1:10" x14ac:dyDescent="0.2">
      <c r="A44" s="24">
        <v>21</v>
      </c>
      <c r="B44" s="16" t="s">
        <v>36</v>
      </c>
      <c r="C44" s="29">
        <f>SUM(C39:C43)</f>
        <v>157705.31</v>
      </c>
      <c r="D44" s="29">
        <f>SUM(D39:D43)</f>
        <v>130360.6</v>
      </c>
      <c r="E44" s="25"/>
      <c r="F44" s="29">
        <f t="shared" si="3"/>
        <v>27344.709999999992</v>
      </c>
      <c r="I44" s="28">
        <f>F37+F44+F57</f>
        <v>631055.22999999986</v>
      </c>
    </row>
    <row r="45" spans="1:10" x14ac:dyDescent="0.2">
      <c r="A45" s="24"/>
      <c r="B45" s="31" t="s">
        <v>38</v>
      </c>
      <c r="C45" s="33" t="s">
        <v>17</v>
      </c>
      <c r="D45" s="16" t="s">
        <v>18</v>
      </c>
      <c r="E45" s="16" t="s">
        <v>23</v>
      </c>
      <c r="F45" s="21" t="s">
        <v>24</v>
      </c>
    </row>
    <row r="46" spans="1:10" x14ac:dyDescent="0.2">
      <c r="A46" s="24">
        <v>22</v>
      </c>
      <c r="B46" s="24" t="s">
        <v>26</v>
      </c>
      <c r="C46" s="25">
        <v>98.14</v>
      </c>
      <c r="D46" s="25">
        <v>0</v>
      </c>
      <c r="E46" s="25">
        <v>0</v>
      </c>
      <c r="F46" s="25">
        <f>C46-D46-E46</f>
        <v>98.14</v>
      </c>
    </row>
    <row r="47" spans="1:10" x14ac:dyDescent="0.2">
      <c r="A47" s="24">
        <v>22</v>
      </c>
      <c r="B47" s="24" t="s">
        <v>27</v>
      </c>
      <c r="C47" s="25">
        <v>1448.54</v>
      </c>
      <c r="D47" s="25"/>
      <c r="E47" s="25"/>
      <c r="F47" s="25">
        <f t="shared" ref="F47:F56" si="4">C47-D47-E47</f>
        <v>1448.54</v>
      </c>
    </row>
    <row r="48" spans="1:10" x14ac:dyDescent="0.2">
      <c r="A48" s="24">
        <v>22</v>
      </c>
      <c r="B48" s="24" t="s">
        <v>28</v>
      </c>
      <c r="C48" s="25">
        <v>1000</v>
      </c>
      <c r="D48" s="25"/>
      <c r="E48" s="25"/>
      <c r="F48" s="25">
        <f t="shared" si="4"/>
        <v>1000</v>
      </c>
    </row>
    <row r="49" spans="1:11" x14ac:dyDescent="0.2">
      <c r="A49" s="24">
        <v>22</v>
      </c>
      <c r="B49" s="24" t="s">
        <v>39</v>
      </c>
      <c r="C49" s="25">
        <v>1534.44</v>
      </c>
      <c r="D49" s="25">
        <v>1448.44</v>
      </c>
      <c r="E49" s="25"/>
      <c r="F49" s="25">
        <f t="shared" si="4"/>
        <v>86</v>
      </c>
    </row>
    <row r="50" spans="1:11" ht="11.25" customHeight="1" x14ac:dyDescent="0.2">
      <c r="A50" s="24">
        <v>22</v>
      </c>
      <c r="B50" s="24" t="s">
        <v>29</v>
      </c>
      <c r="C50" s="25">
        <v>903.75</v>
      </c>
      <c r="D50" s="25"/>
      <c r="E50" s="25"/>
      <c r="F50" s="25">
        <f t="shared" si="4"/>
        <v>903.75</v>
      </c>
    </row>
    <row r="51" spans="1:11" x14ac:dyDescent="0.2">
      <c r="A51" s="24">
        <v>22</v>
      </c>
      <c r="B51" s="24" t="s">
        <v>30</v>
      </c>
      <c r="C51" s="25">
        <v>3211.94</v>
      </c>
      <c r="D51" s="25"/>
      <c r="E51" s="25"/>
      <c r="F51" s="25">
        <f t="shared" si="4"/>
        <v>3211.94</v>
      </c>
    </row>
    <row r="52" spans="1:11" x14ac:dyDescent="0.2">
      <c r="A52" s="24">
        <v>22</v>
      </c>
      <c r="B52" s="24" t="s">
        <v>31</v>
      </c>
      <c r="C52" s="25">
        <v>55.31</v>
      </c>
      <c r="D52" s="25"/>
      <c r="E52" s="25"/>
      <c r="F52" s="25">
        <f t="shared" si="4"/>
        <v>55.31</v>
      </c>
    </row>
    <row r="53" spans="1:11" x14ac:dyDescent="0.2">
      <c r="A53" s="24">
        <v>22</v>
      </c>
      <c r="B53" s="24" t="s">
        <v>32</v>
      </c>
      <c r="C53" s="25">
        <v>543.19000000000005</v>
      </c>
      <c r="D53" s="25"/>
      <c r="E53" s="25"/>
      <c r="F53" s="25">
        <f t="shared" si="4"/>
        <v>543.19000000000005</v>
      </c>
    </row>
    <row r="54" spans="1:11" x14ac:dyDescent="0.2">
      <c r="A54" s="24">
        <v>22</v>
      </c>
      <c r="B54" s="24" t="s">
        <v>10</v>
      </c>
      <c r="C54" s="25">
        <v>719.54</v>
      </c>
      <c r="D54" s="25"/>
      <c r="E54" s="25"/>
      <c r="F54" s="25">
        <f t="shared" si="4"/>
        <v>719.54</v>
      </c>
    </row>
    <row r="55" spans="1:11" x14ac:dyDescent="0.2">
      <c r="A55" s="24">
        <v>22</v>
      </c>
      <c r="B55" s="24" t="s">
        <v>6</v>
      </c>
      <c r="C55" s="25">
        <v>4930</v>
      </c>
      <c r="D55" s="24"/>
      <c r="E55" s="24"/>
      <c r="F55" s="25">
        <f t="shared" si="4"/>
        <v>4930</v>
      </c>
    </row>
    <row r="56" spans="1:11" x14ac:dyDescent="0.2">
      <c r="A56" s="24">
        <v>22</v>
      </c>
      <c r="B56" s="24" t="s">
        <v>34</v>
      </c>
      <c r="C56" s="25">
        <v>677.69</v>
      </c>
      <c r="D56" s="24"/>
      <c r="E56" s="24"/>
      <c r="F56" s="25">
        <f t="shared" si="4"/>
        <v>677.69</v>
      </c>
      <c r="I56" s="28"/>
      <c r="K56" s="28"/>
    </row>
    <row r="57" spans="1:11" x14ac:dyDescent="0.2">
      <c r="A57" s="24">
        <v>22</v>
      </c>
      <c r="B57" s="16" t="s">
        <v>36</v>
      </c>
      <c r="C57" s="30">
        <f>SUM(C46:C56)</f>
        <v>15122.540000000003</v>
      </c>
      <c r="D57" s="30">
        <f>SUM(D46:D56)</f>
        <v>1448.44</v>
      </c>
      <c r="E57" s="30">
        <f>SUM(E46:E56)</f>
        <v>0</v>
      </c>
      <c r="F57" s="30">
        <f>SUM(F46:F56)</f>
        <v>13674.1</v>
      </c>
      <c r="I57" s="28"/>
    </row>
    <row r="58" spans="1:11" ht="9.75" customHeight="1" x14ac:dyDescent="0.2">
      <c r="A58" s="24"/>
      <c r="B58" s="16" t="s">
        <v>40</v>
      </c>
      <c r="C58" s="30"/>
      <c r="D58" s="30"/>
      <c r="E58" s="30"/>
      <c r="F58" s="30"/>
    </row>
    <row r="59" spans="1:11" x14ac:dyDescent="0.2">
      <c r="A59" s="15"/>
      <c r="B59" s="16" t="s">
        <v>41</v>
      </c>
      <c r="C59" s="29" t="s">
        <v>17</v>
      </c>
      <c r="D59" s="16" t="s">
        <v>18</v>
      </c>
      <c r="E59" s="16" t="s">
        <v>23</v>
      </c>
      <c r="F59" s="21" t="s">
        <v>24</v>
      </c>
    </row>
    <row r="60" spans="1:11" x14ac:dyDescent="0.2">
      <c r="A60" s="15">
        <v>61</v>
      </c>
      <c r="B60" s="16" t="s">
        <v>42</v>
      </c>
      <c r="C60" s="29">
        <v>67122</v>
      </c>
      <c r="D60" s="19"/>
      <c r="E60" s="19">
        <v>67122</v>
      </c>
      <c r="F60" s="19">
        <f>C60-D60-E60</f>
        <v>0</v>
      </c>
    </row>
    <row r="61" spans="1:11" x14ac:dyDescent="0.2">
      <c r="A61" s="15">
        <v>93</v>
      </c>
      <c r="B61" s="16" t="s">
        <v>43</v>
      </c>
      <c r="C61" s="19">
        <v>157.74</v>
      </c>
      <c r="D61" s="19">
        <v>0</v>
      </c>
      <c r="E61" s="19">
        <v>0</v>
      </c>
      <c r="F61" s="19">
        <f>C61-D61-E61</f>
        <v>157.74</v>
      </c>
    </row>
    <row r="62" spans="1:11" x14ac:dyDescent="0.2">
      <c r="B62" s="15" t="s">
        <v>44</v>
      </c>
      <c r="C62" s="19">
        <f>C37+C44+C57+C60+C61</f>
        <v>1608862.59</v>
      </c>
      <c r="D62" s="19">
        <f>D37+D44+D57+D60+D61</f>
        <v>834232.08</v>
      </c>
      <c r="E62" s="19">
        <f>E37+E44+E57+E60+E61</f>
        <v>143417.54</v>
      </c>
      <c r="F62" s="19">
        <f>F37+F44+F57+F60+F61</f>
        <v>631212.96999999986</v>
      </c>
    </row>
    <row r="63" spans="1:11" x14ac:dyDescent="0.2">
      <c r="C63" s="3"/>
      <c r="D63" s="19">
        <f>D62/C62%</f>
        <v>51.852289013693827</v>
      </c>
      <c r="E63" s="19" t="s">
        <v>45</v>
      </c>
      <c r="F63" s="3"/>
    </row>
    <row r="64" spans="1:11" x14ac:dyDescent="0.2">
      <c r="C64" s="3"/>
      <c r="F64" s="3"/>
    </row>
    <row r="67" spans="1:6" x14ac:dyDescent="0.2">
      <c r="A67" s="20"/>
      <c r="B67" s="16" t="s">
        <v>46</v>
      </c>
      <c r="C67" s="16" t="s">
        <v>17</v>
      </c>
      <c r="D67" s="16" t="s">
        <v>18</v>
      </c>
      <c r="E67" s="16" t="s">
        <v>23</v>
      </c>
      <c r="F67" s="21" t="s">
        <v>24</v>
      </c>
    </row>
    <row r="68" spans="1:6" x14ac:dyDescent="0.2">
      <c r="A68" s="24">
        <v>10</v>
      </c>
      <c r="B68" s="24" t="s">
        <v>29</v>
      </c>
      <c r="C68" s="25">
        <v>238000</v>
      </c>
      <c r="D68" s="25">
        <v>100344.24</v>
      </c>
      <c r="E68" s="25">
        <v>0</v>
      </c>
      <c r="F68" s="26">
        <f t="shared" ref="F68:F72" si="5">C68-D68-E68</f>
        <v>137655.76</v>
      </c>
    </row>
    <row r="69" spans="1:6" x14ac:dyDescent="0.2">
      <c r="A69" s="24">
        <v>10</v>
      </c>
      <c r="B69" s="24" t="s">
        <v>32</v>
      </c>
      <c r="C69" s="25">
        <v>30000</v>
      </c>
      <c r="D69" s="25">
        <v>10854.97</v>
      </c>
      <c r="E69" s="25">
        <v>0</v>
      </c>
      <c r="F69" s="26">
        <f t="shared" si="5"/>
        <v>19145.03</v>
      </c>
    </row>
    <row r="70" spans="1:6" x14ac:dyDescent="0.2">
      <c r="A70" s="24">
        <v>10</v>
      </c>
      <c r="B70" s="24" t="s">
        <v>6</v>
      </c>
      <c r="C70" s="25">
        <v>2000</v>
      </c>
      <c r="D70" s="25">
        <v>1238.8399999999999</v>
      </c>
      <c r="E70" s="25">
        <v>0</v>
      </c>
      <c r="F70" s="26">
        <f t="shared" si="5"/>
        <v>761.16000000000008</v>
      </c>
    </row>
    <row r="71" spans="1:6" x14ac:dyDescent="0.2">
      <c r="A71" s="24">
        <v>10</v>
      </c>
      <c r="B71" s="24" t="s">
        <v>34</v>
      </c>
      <c r="C71" s="25">
        <v>17000</v>
      </c>
      <c r="D71" s="25">
        <v>7851.28</v>
      </c>
      <c r="E71" s="25">
        <v>0</v>
      </c>
      <c r="F71" s="26">
        <f t="shared" si="5"/>
        <v>9148.7200000000012</v>
      </c>
    </row>
    <row r="72" spans="1:6" x14ac:dyDescent="0.2">
      <c r="A72" s="24">
        <v>10</v>
      </c>
      <c r="B72" s="24" t="s">
        <v>47</v>
      </c>
      <c r="C72" s="25">
        <v>13000</v>
      </c>
      <c r="D72" s="25">
        <v>6000</v>
      </c>
      <c r="E72" s="25">
        <v>48.66</v>
      </c>
      <c r="F72" s="26">
        <f t="shared" si="5"/>
        <v>6951.34</v>
      </c>
    </row>
    <row r="73" spans="1:6" x14ac:dyDescent="0.2">
      <c r="A73" s="24">
        <v>10</v>
      </c>
      <c r="B73" s="16" t="s">
        <v>48</v>
      </c>
      <c r="C73" s="29">
        <f>SUM(C68:C72)</f>
        <v>300000</v>
      </c>
      <c r="D73" s="29">
        <f>SUM(D68:D72)</f>
        <v>126289.33</v>
      </c>
      <c r="E73" s="29">
        <f>SUM(E68:E72)</f>
        <v>48.66</v>
      </c>
      <c r="F73" s="30">
        <f>SUM(F68:F72)</f>
        <v>173662.01</v>
      </c>
    </row>
    <row r="74" spans="1:6" x14ac:dyDescent="0.2">
      <c r="A74" s="2">
        <v>22</v>
      </c>
      <c r="B74" s="24" t="s">
        <v>29</v>
      </c>
      <c r="C74" s="18">
        <v>118861.4</v>
      </c>
      <c r="D74" s="18">
        <v>27692.82</v>
      </c>
      <c r="E74" s="18">
        <v>0</v>
      </c>
      <c r="F74" s="18">
        <f>C74-D74-E74</f>
        <v>91168.579999999987</v>
      </c>
    </row>
    <row r="75" spans="1:6" x14ac:dyDescent="0.2">
      <c r="A75" s="2">
        <v>22</v>
      </c>
      <c r="B75" s="24" t="s">
        <v>6</v>
      </c>
      <c r="C75" s="25">
        <v>1000</v>
      </c>
      <c r="D75" s="25">
        <v>0</v>
      </c>
      <c r="E75" s="25">
        <v>0</v>
      </c>
      <c r="F75" s="26">
        <f t="shared" ref="F75:F77" si="6">C75-D75-E75</f>
        <v>1000</v>
      </c>
    </row>
    <row r="76" spans="1:6" x14ac:dyDescent="0.2">
      <c r="A76" s="2">
        <v>22</v>
      </c>
      <c r="B76" s="24" t="s">
        <v>34</v>
      </c>
      <c r="C76" s="25">
        <v>8000</v>
      </c>
      <c r="D76" s="25">
        <v>8000</v>
      </c>
      <c r="E76" s="25">
        <v>0</v>
      </c>
      <c r="F76" s="26">
        <f t="shared" si="6"/>
        <v>0</v>
      </c>
    </row>
    <row r="77" spans="1:6" x14ac:dyDescent="0.2">
      <c r="A77" s="2">
        <v>22</v>
      </c>
      <c r="B77" s="24" t="s">
        <v>47</v>
      </c>
      <c r="C77" s="25">
        <v>8000</v>
      </c>
      <c r="D77" s="25">
        <v>0</v>
      </c>
      <c r="E77" s="25">
        <v>0</v>
      </c>
      <c r="F77" s="26">
        <f t="shared" si="6"/>
        <v>8000</v>
      </c>
    </row>
    <row r="78" spans="1:6" x14ac:dyDescent="0.2">
      <c r="A78" s="2">
        <v>22</v>
      </c>
      <c r="B78" s="16" t="s">
        <v>49</v>
      </c>
      <c r="C78" s="19">
        <f>SUM(C74:C77)</f>
        <v>135861.4</v>
      </c>
      <c r="D78" s="19">
        <f>SUM(D74:D77)</f>
        <v>35692.82</v>
      </c>
      <c r="E78" s="19">
        <f>SUM(E74:E77)</f>
        <v>0</v>
      </c>
      <c r="F78" s="19">
        <f>SUM(F74:F77)</f>
        <v>100168.57999999999</v>
      </c>
    </row>
    <row r="79" spans="1:6" x14ac:dyDescent="0.2">
      <c r="C79" s="3"/>
      <c r="D79" s="3"/>
      <c r="E79" s="3"/>
      <c r="F79" s="3"/>
    </row>
    <row r="80" spans="1:6" x14ac:dyDescent="0.2">
      <c r="B80" s="15" t="s">
        <v>50</v>
      </c>
      <c r="C80" s="34">
        <f>C73+C78</f>
        <v>435861.4</v>
      </c>
      <c r="D80" s="34">
        <f t="shared" ref="D80:F80" si="7">D73+D78</f>
        <v>161982.15</v>
      </c>
      <c r="E80" s="34">
        <f t="shared" si="7"/>
        <v>48.66</v>
      </c>
      <c r="F80" s="34">
        <f t="shared" si="7"/>
        <v>273830.58999999997</v>
      </c>
    </row>
    <row r="81" spans="1:6" x14ac:dyDescent="0.2">
      <c r="D81" s="35">
        <f>D80/C80%</f>
        <v>37.163683225906212</v>
      </c>
      <c r="E81" s="15" t="s">
        <v>45</v>
      </c>
    </row>
    <row r="84" spans="1:6" x14ac:dyDescent="0.2">
      <c r="B84" s="15" t="s">
        <v>51</v>
      </c>
      <c r="C84" s="16" t="s">
        <v>17</v>
      </c>
      <c r="D84" s="16" t="s">
        <v>18</v>
      </c>
      <c r="E84" s="16" t="s">
        <v>23</v>
      </c>
      <c r="F84" s="21" t="s">
        <v>24</v>
      </c>
    </row>
    <row r="85" spans="1:6" x14ac:dyDescent="0.2">
      <c r="A85" s="20">
        <v>10</v>
      </c>
      <c r="B85" s="24" t="s">
        <v>25</v>
      </c>
      <c r="C85" s="25">
        <v>0</v>
      </c>
      <c r="D85" s="25">
        <v>0</v>
      </c>
      <c r="E85" s="25">
        <v>0</v>
      </c>
      <c r="F85" s="26">
        <f>C85-D85-E85</f>
        <v>0</v>
      </c>
    </row>
    <row r="86" spans="1:6" x14ac:dyDescent="0.2">
      <c r="A86" s="20">
        <v>10</v>
      </c>
      <c r="B86" s="24" t="s">
        <v>52</v>
      </c>
      <c r="C86" s="25">
        <v>50000</v>
      </c>
      <c r="D86" s="25">
        <v>49680</v>
      </c>
      <c r="E86" s="25"/>
      <c r="F86" s="26">
        <f>C86-D86-E86</f>
        <v>320</v>
      </c>
    </row>
    <row r="87" spans="1:6" x14ac:dyDescent="0.2">
      <c r="A87" s="24">
        <v>10</v>
      </c>
      <c r="B87" s="24" t="s">
        <v>29</v>
      </c>
      <c r="C87" s="25">
        <v>119451.67</v>
      </c>
      <c r="D87" s="25">
        <v>109995</v>
      </c>
      <c r="E87" s="25">
        <v>3780</v>
      </c>
      <c r="F87" s="26">
        <f t="shared" ref="F87:F93" si="8">C87-D87-E87</f>
        <v>5676.6699999999983</v>
      </c>
    </row>
    <row r="88" spans="1:6" x14ac:dyDescent="0.2">
      <c r="A88" s="24">
        <v>10</v>
      </c>
      <c r="B88" s="24" t="s">
        <v>53</v>
      </c>
      <c r="C88" s="25">
        <v>187000</v>
      </c>
      <c r="D88" s="25">
        <v>30300</v>
      </c>
      <c r="E88" s="25">
        <v>31159.5</v>
      </c>
      <c r="F88" s="26">
        <f t="shared" si="8"/>
        <v>125540.5</v>
      </c>
    </row>
    <row r="89" spans="1:6" x14ac:dyDescent="0.2">
      <c r="A89" s="24">
        <v>10</v>
      </c>
      <c r="B89" s="24" t="s">
        <v>54</v>
      </c>
      <c r="C89" s="25">
        <v>3000</v>
      </c>
      <c r="D89" s="25">
        <v>0</v>
      </c>
      <c r="E89" s="25">
        <v>0</v>
      </c>
      <c r="F89" s="26">
        <f t="shared" si="8"/>
        <v>3000</v>
      </c>
    </row>
    <row r="90" spans="1:6" x14ac:dyDescent="0.2">
      <c r="A90" s="24">
        <v>10</v>
      </c>
      <c r="B90" s="24" t="s">
        <v>32</v>
      </c>
      <c r="C90" s="25">
        <v>170548.33</v>
      </c>
      <c r="D90" s="25">
        <v>140000</v>
      </c>
      <c r="E90" s="25">
        <v>0</v>
      </c>
      <c r="F90" s="26">
        <f t="shared" si="8"/>
        <v>30548.329999999987</v>
      </c>
    </row>
    <row r="91" spans="1:6" x14ac:dyDescent="0.2">
      <c r="A91" s="24">
        <v>10</v>
      </c>
      <c r="B91" s="24" t="s">
        <v>10</v>
      </c>
      <c r="C91" s="25">
        <v>130000</v>
      </c>
      <c r="D91" s="25">
        <v>98600</v>
      </c>
      <c r="E91" s="25">
        <v>0</v>
      </c>
      <c r="F91" s="26">
        <f t="shared" si="8"/>
        <v>31400</v>
      </c>
    </row>
    <row r="92" spans="1:6" x14ac:dyDescent="0.2">
      <c r="A92" s="24">
        <v>10</v>
      </c>
      <c r="B92" s="24" t="s">
        <v>34</v>
      </c>
      <c r="C92" s="25">
        <v>140000</v>
      </c>
      <c r="D92" s="25">
        <v>139875</v>
      </c>
      <c r="E92" s="25">
        <v>0</v>
      </c>
      <c r="F92" s="26">
        <f t="shared" si="8"/>
        <v>125</v>
      </c>
    </row>
    <row r="93" spans="1:6" x14ac:dyDescent="0.2">
      <c r="A93" s="24">
        <v>10</v>
      </c>
      <c r="B93" s="24" t="s">
        <v>35</v>
      </c>
      <c r="C93" s="25">
        <v>0</v>
      </c>
      <c r="D93" s="25">
        <v>0</v>
      </c>
      <c r="E93" s="25">
        <v>0</v>
      </c>
      <c r="F93" s="26">
        <f t="shared" si="8"/>
        <v>0</v>
      </c>
    </row>
    <row r="94" spans="1:6" x14ac:dyDescent="0.2">
      <c r="A94" s="24">
        <v>10</v>
      </c>
      <c r="B94" s="16" t="s">
        <v>48</v>
      </c>
      <c r="C94" s="29">
        <f>SUM(C85:C93)</f>
        <v>800000</v>
      </c>
      <c r="D94" s="29">
        <f>SUM(D85:D93)</f>
        <v>568450</v>
      </c>
      <c r="E94" s="29">
        <f>SUM(E85:E93)</f>
        <v>34939.5</v>
      </c>
      <c r="F94" s="30">
        <f>SUM(F85:F93)</f>
        <v>196610.49999999997</v>
      </c>
    </row>
    <row r="95" spans="1:6" x14ac:dyDescent="0.2">
      <c r="A95" s="2">
        <v>21</v>
      </c>
      <c r="B95" s="24" t="s">
        <v>25</v>
      </c>
      <c r="C95" s="3">
        <v>10000</v>
      </c>
      <c r="D95" s="3">
        <v>3300</v>
      </c>
      <c r="E95" s="3"/>
      <c r="F95" s="3">
        <f>C95-D95-E95</f>
        <v>6700</v>
      </c>
    </row>
    <row r="96" spans="1:6" x14ac:dyDescent="0.2">
      <c r="A96" s="2">
        <v>21</v>
      </c>
      <c r="B96" s="24" t="s">
        <v>29</v>
      </c>
      <c r="C96" s="25">
        <v>5198.67</v>
      </c>
      <c r="D96" s="25">
        <v>4735</v>
      </c>
      <c r="E96" s="25">
        <v>0</v>
      </c>
      <c r="F96" s="26">
        <f t="shared" ref="F96:F97" si="9">C96-D96-E96</f>
        <v>463.67000000000007</v>
      </c>
    </row>
    <row r="97" spans="1:9" x14ac:dyDescent="0.2">
      <c r="A97" s="2">
        <v>21</v>
      </c>
      <c r="B97" s="36" t="s">
        <v>33</v>
      </c>
      <c r="C97" s="3">
        <v>50000</v>
      </c>
      <c r="D97" s="3">
        <v>42335</v>
      </c>
      <c r="E97" s="37">
        <v>0</v>
      </c>
      <c r="F97" s="38">
        <f t="shared" si="9"/>
        <v>7665</v>
      </c>
    </row>
    <row r="98" spans="1:9" x14ac:dyDescent="0.2">
      <c r="A98" s="2">
        <v>21</v>
      </c>
      <c r="B98" s="39" t="s">
        <v>55</v>
      </c>
      <c r="C98" s="40">
        <f>SUM(C95:C97)</f>
        <v>65198.67</v>
      </c>
      <c r="D98" s="40">
        <f>SUM(D95:D97)</f>
        <v>50370</v>
      </c>
      <c r="E98" s="40">
        <f>SUM(E96:E97)</f>
        <v>0</v>
      </c>
      <c r="F98" s="40">
        <f>SUM(F95:F97)</f>
        <v>14828.67</v>
      </c>
    </row>
    <row r="99" spans="1:9" x14ac:dyDescent="0.2">
      <c r="A99" s="17">
        <v>22</v>
      </c>
      <c r="B99" s="24" t="s">
        <v>25</v>
      </c>
      <c r="C99" s="18">
        <v>6900</v>
      </c>
      <c r="D99" s="18"/>
      <c r="E99" s="18"/>
      <c r="F99" s="18">
        <f>C99-D99-E99</f>
        <v>6900</v>
      </c>
    </row>
    <row r="100" spans="1:9" x14ac:dyDescent="0.2">
      <c r="A100" s="17">
        <v>22</v>
      </c>
      <c r="B100" s="24" t="s">
        <v>29</v>
      </c>
      <c r="C100" s="18">
        <v>5195</v>
      </c>
      <c r="D100" s="18">
        <v>4795</v>
      </c>
      <c r="E100" s="18"/>
      <c r="F100" s="18">
        <f t="shared" ref="F100:F103" si="10">C100-D100-E100</f>
        <v>400</v>
      </c>
    </row>
    <row r="101" spans="1:9" x14ac:dyDescent="0.2">
      <c r="A101" s="17">
        <v>22</v>
      </c>
      <c r="B101" s="24" t="s">
        <v>53</v>
      </c>
      <c r="C101" s="18">
        <v>6805.15</v>
      </c>
      <c r="D101" s="18"/>
      <c r="E101" s="18"/>
      <c r="F101" s="18">
        <f t="shared" si="10"/>
        <v>6805.15</v>
      </c>
    </row>
    <row r="102" spans="1:9" x14ac:dyDescent="0.2">
      <c r="A102" s="17">
        <v>22</v>
      </c>
      <c r="B102" s="24" t="s">
        <v>10</v>
      </c>
      <c r="C102" s="18">
        <v>1000</v>
      </c>
      <c r="D102" s="17"/>
      <c r="E102" s="17"/>
      <c r="F102" s="18">
        <f t="shared" si="10"/>
        <v>1000</v>
      </c>
    </row>
    <row r="103" spans="1:9" x14ac:dyDescent="0.2">
      <c r="A103" s="17">
        <v>22</v>
      </c>
      <c r="B103" s="24" t="s">
        <v>33</v>
      </c>
      <c r="C103" s="18">
        <v>625</v>
      </c>
      <c r="D103" s="18">
        <v>540</v>
      </c>
      <c r="E103" s="17"/>
      <c r="F103" s="18">
        <f t="shared" si="10"/>
        <v>85</v>
      </c>
    </row>
    <row r="104" spans="1:9" x14ac:dyDescent="0.2">
      <c r="A104" s="17"/>
      <c r="B104" s="24" t="s">
        <v>34</v>
      </c>
      <c r="C104" s="18">
        <v>314</v>
      </c>
      <c r="D104" s="18"/>
      <c r="E104" s="17"/>
      <c r="F104" s="18"/>
    </row>
    <row r="105" spans="1:9" x14ac:dyDescent="0.2">
      <c r="A105" s="17">
        <v>22</v>
      </c>
      <c r="B105" s="15" t="s">
        <v>56</v>
      </c>
      <c r="C105" s="34">
        <f>SUM(C99:C104)</f>
        <v>20839.150000000001</v>
      </c>
      <c r="D105" s="34">
        <f>SUM(D99:D103)</f>
        <v>5335</v>
      </c>
      <c r="E105" s="34">
        <f>SUM(E99:E102)</f>
        <v>0</v>
      </c>
      <c r="F105" s="34">
        <f>SUM(F99:F102)</f>
        <v>15105.15</v>
      </c>
    </row>
    <row r="106" spans="1:9" x14ac:dyDescent="0.2">
      <c r="A106" s="41"/>
      <c r="C106" s="42"/>
      <c r="D106" s="42"/>
      <c r="E106" s="42"/>
      <c r="F106" s="42"/>
    </row>
    <row r="107" spans="1:9" x14ac:dyDescent="0.2">
      <c r="B107" s="15" t="s">
        <v>57</v>
      </c>
      <c r="C107" s="34">
        <f>C94+C98+C105</f>
        <v>886037.82000000007</v>
      </c>
      <c r="D107" s="34">
        <f t="shared" ref="D107:F107" si="11">D94+D98+D105</f>
        <v>624155</v>
      </c>
      <c r="E107" s="34">
        <f t="shared" si="11"/>
        <v>34939.5</v>
      </c>
      <c r="F107" s="34">
        <f t="shared" si="11"/>
        <v>226544.31999999998</v>
      </c>
    </row>
    <row r="109" spans="1:9" x14ac:dyDescent="0.2">
      <c r="D109" s="35">
        <f>D107/C107%</f>
        <v>70.443381299457386</v>
      </c>
      <c r="E109" s="15" t="s">
        <v>45</v>
      </c>
      <c r="H109" s="2"/>
      <c r="I109" s="3"/>
    </row>
    <row r="110" spans="1:9" x14ac:dyDescent="0.2">
      <c r="H110" s="2"/>
      <c r="I110" s="3"/>
    </row>
    <row r="111" spans="1:9" x14ac:dyDescent="0.2">
      <c r="H111" s="2"/>
      <c r="I111" s="3"/>
    </row>
    <row r="112" spans="1:9" x14ac:dyDescent="0.2">
      <c r="H112" s="2"/>
      <c r="I112" s="3"/>
    </row>
    <row r="113" spans="2:9" x14ac:dyDescent="0.2">
      <c r="H113" s="2"/>
      <c r="I113" s="28"/>
    </row>
    <row r="128" spans="2:9" ht="14.25" x14ac:dyDescent="0.2">
      <c r="B128" s="43" t="s">
        <v>58</v>
      </c>
      <c r="C128" s="16" t="s">
        <v>17</v>
      </c>
      <c r="D128" s="16" t="s">
        <v>18</v>
      </c>
      <c r="E128" s="16" t="s">
        <v>23</v>
      </c>
      <c r="F128" s="21" t="s">
        <v>24</v>
      </c>
    </row>
    <row r="129" spans="1:6" x14ac:dyDescent="0.2">
      <c r="A129" s="17">
        <v>10</v>
      </c>
      <c r="B129" s="44" t="s">
        <v>59</v>
      </c>
      <c r="C129" s="45">
        <v>10000</v>
      </c>
      <c r="D129" s="45">
        <v>0</v>
      </c>
      <c r="E129" s="46"/>
      <c r="F129" s="47">
        <f>C129-D129-E129</f>
        <v>10000</v>
      </c>
    </row>
    <row r="130" spans="1:6" ht="38.25" x14ac:dyDescent="0.2">
      <c r="A130" s="17">
        <v>10</v>
      </c>
      <c r="B130" s="48" t="s">
        <v>60</v>
      </c>
      <c r="C130" s="49">
        <f>23950+20000+6050</f>
        <v>50000</v>
      </c>
      <c r="D130" s="49">
        <v>2471.8000000000002</v>
      </c>
      <c r="E130" s="50"/>
      <c r="F130" s="50">
        <f>C130-D130-E130</f>
        <v>47528.2</v>
      </c>
    </row>
    <row r="131" spans="1:6" x14ac:dyDescent="0.2">
      <c r="A131" s="17">
        <v>10</v>
      </c>
      <c r="B131" s="44" t="s">
        <v>61</v>
      </c>
      <c r="C131" s="45">
        <v>50000</v>
      </c>
      <c r="D131" s="49">
        <v>0</v>
      </c>
      <c r="E131" s="50"/>
      <c r="F131" s="50">
        <f>C131-D131-E131</f>
        <v>50000</v>
      </c>
    </row>
    <row r="132" spans="1:6" ht="25.5" x14ac:dyDescent="0.2">
      <c r="A132" s="17">
        <v>10</v>
      </c>
      <c r="B132" s="51" t="s">
        <v>62</v>
      </c>
      <c r="C132" s="49">
        <v>290000</v>
      </c>
      <c r="D132" s="49">
        <v>290000</v>
      </c>
      <c r="E132" s="50"/>
      <c r="F132" s="50">
        <f>C132-D132-E132</f>
        <v>0</v>
      </c>
    </row>
    <row r="133" spans="1:6" x14ac:dyDescent="0.2">
      <c r="A133" s="17">
        <v>10</v>
      </c>
      <c r="B133" s="44" t="s">
        <v>63</v>
      </c>
      <c r="C133" s="45">
        <v>87500</v>
      </c>
      <c r="D133" s="49">
        <v>69188.850000000006</v>
      </c>
      <c r="E133" s="50">
        <v>18311.150000000001</v>
      </c>
      <c r="F133" s="50">
        <f>C133-D133-E133</f>
        <v>0</v>
      </c>
    </row>
    <row r="134" spans="1:6" x14ac:dyDescent="0.2">
      <c r="A134" s="17">
        <v>10</v>
      </c>
      <c r="B134" s="51" t="s">
        <v>64</v>
      </c>
      <c r="C134" s="45">
        <v>100000</v>
      </c>
      <c r="D134" s="49"/>
      <c r="E134" s="50">
        <v>100000</v>
      </c>
      <c r="F134" s="50">
        <f t="shared" ref="F134:F160" si="12">C134-D134-E134</f>
        <v>0</v>
      </c>
    </row>
    <row r="135" spans="1:6" x14ac:dyDescent="0.2">
      <c r="A135" s="17">
        <v>10</v>
      </c>
      <c r="B135" s="51" t="s">
        <v>65</v>
      </c>
      <c r="C135" s="49">
        <v>25000</v>
      </c>
      <c r="D135" s="49">
        <v>22292</v>
      </c>
      <c r="E135" s="50">
        <v>2708</v>
      </c>
      <c r="F135" s="50">
        <f t="shared" si="12"/>
        <v>0</v>
      </c>
    </row>
    <row r="136" spans="1:6" x14ac:dyDescent="0.2">
      <c r="A136" s="17">
        <v>10</v>
      </c>
      <c r="B136" s="51" t="s">
        <v>66</v>
      </c>
      <c r="C136" s="49">
        <v>50000</v>
      </c>
      <c r="D136" s="49">
        <v>48000</v>
      </c>
      <c r="E136" s="50"/>
      <c r="F136" s="50">
        <f t="shared" si="12"/>
        <v>2000</v>
      </c>
    </row>
    <row r="137" spans="1:6" x14ac:dyDescent="0.2">
      <c r="A137" s="17">
        <v>10</v>
      </c>
      <c r="B137" s="51" t="s">
        <v>67</v>
      </c>
      <c r="C137" s="49">
        <v>25000</v>
      </c>
      <c r="D137" s="49">
        <v>0</v>
      </c>
      <c r="E137" s="50">
        <v>24980.7</v>
      </c>
      <c r="F137" s="50">
        <f t="shared" si="12"/>
        <v>19.299999999999272</v>
      </c>
    </row>
    <row r="138" spans="1:6" x14ac:dyDescent="0.2">
      <c r="A138" s="17">
        <v>10</v>
      </c>
      <c r="B138" s="44" t="s">
        <v>68</v>
      </c>
      <c r="C138" s="45">
        <v>250000</v>
      </c>
      <c r="D138" s="49">
        <v>58262.559999999998</v>
      </c>
      <c r="E138" s="50">
        <v>142355.85</v>
      </c>
      <c r="F138" s="50">
        <f t="shared" si="12"/>
        <v>49381.59</v>
      </c>
    </row>
    <row r="139" spans="1:6" ht="25.5" x14ac:dyDescent="0.2">
      <c r="A139" s="17">
        <v>10</v>
      </c>
      <c r="B139" s="44" t="s">
        <v>69</v>
      </c>
      <c r="C139" s="45">
        <f>4000000+289565-60000+120000-720000+100+256000+148724+109000-100000-3063</f>
        <v>4040326</v>
      </c>
      <c r="D139" s="52">
        <v>4040326</v>
      </c>
      <c r="E139" s="50">
        <v>0</v>
      </c>
      <c r="F139" s="50">
        <f t="shared" si="12"/>
        <v>0</v>
      </c>
    </row>
    <row r="140" spans="1:6" x14ac:dyDescent="0.2">
      <c r="A140" s="17">
        <v>10</v>
      </c>
      <c r="B140" s="51" t="s">
        <v>70</v>
      </c>
      <c r="C140" s="45">
        <v>90000</v>
      </c>
      <c r="D140" s="49">
        <v>90000</v>
      </c>
      <c r="E140" s="50"/>
      <c r="F140" s="50">
        <f t="shared" si="12"/>
        <v>0</v>
      </c>
    </row>
    <row r="141" spans="1:6" ht="25.5" x14ac:dyDescent="0.2">
      <c r="A141" s="17">
        <v>10</v>
      </c>
      <c r="B141" s="53" t="s">
        <v>71</v>
      </c>
      <c r="C141" s="45">
        <v>100000</v>
      </c>
      <c r="D141" s="49">
        <v>0</v>
      </c>
      <c r="E141" s="50">
        <v>0</v>
      </c>
      <c r="F141" s="50">
        <f t="shared" si="12"/>
        <v>100000</v>
      </c>
    </row>
    <row r="142" spans="1:6" x14ac:dyDescent="0.2">
      <c r="A142" s="17">
        <v>10</v>
      </c>
      <c r="B142" s="16" t="s">
        <v>36</v>
      </c>
      <c r="C142" s="54">
        <f>SUM(C129:C141)</f>
        <v>5167826</v>
      </c>
      <c r="D142" s="55">
        <f>SUM(D129:D141)</f>
        <v>4620541.21</v>
      </c>
      <c r="E142" s="21">
        <f>SUM(E129:E141)</f>
        <v>288355.7</v>
      </c>
      <c r="F142" s="21">
        <f t="shared" si="12"/>
        <v>258929.09000000003</v>
      </c>
    </row>
    <row r="143" spans="1:6" x14ac:dyDescent="0.2">
      <c r="C143" s="56"/>
      <c r="D143" s="57"/>
      <c r="E143" s="57"/>
      <c r="F143" s="50">
        <f t="shared" si="12"/>
        <v>0</v>
      </c>
    </row>
    <row r="144" spans="1:6" x14ac:dyDescent="0.2">
      <c r="A144" s="2">
        <v>21</v>
      </c>
      <c r="B144" s="58" t="s">
        <v>72</v>
      </c>
      <c r="C144" s="16" t="s">
        <v>17</v>
      </c>
      <c r="D144" s="16" t="s">
        <v>18</v>
      </c>
      <c r="E144" s="16" t="s">
        <v>23</v>
      </c>
      <c r="F144" s="21" t="s">
        <v>24</v>
      </c>
    </row>
    <row r="145" spans="1:6" ht="25.5" x14ac:dyDescent="0.2">
      <c r="A145" s="2">
        <v>21</v>
      </c>
      <c r="B145" s="51" t="s">
        <v>62</v>
      </c>
      <c r="C145" s="50">
        <v>10000</v>
      </c>
      <c r="D145" s="50">
        <v>0</v>
      </c>
      <c r="E145" s="50">
        <v>0</v>
      </c>
      <c r="F145" s="50">
        <f t="shared" si="12"/>
        <v>10000</v>
      </c>
    </row>
    <row r="146" spans="1:6" x14ac:dyDescent="0.2">
      <c r="A146" s="2">
        <v>21</v>
      </c>
      <c r="B146" s="44" t="s">
        <v>63</v>
      </c>
      <c r="C146" s="50">
        <v>50000</v>
      </c>
      <c r="D146" s="50">
        <v>0</v>
      </c>
      <c r="E146" s="50">
        <v>0</v>
      </c>
      <c r="F146" s="50">
        <f t="shared" si="12"/>
        <v>50000</v>
      </c>
    </row>
    <row r="147" spans="1:6" x14ac:dyDescent="0.2">
      <c r="A147" s="2">
        <v>21</v>
      </c>
      <c r="B147" s="17" t="s">
        <v>73</v>
      </c>
      <c r="C147" s="50">
        <v>60000</v>
      </c>
      <c r="D147" s="50">
        <v>0</v>
      </c>
      <c r="E147" s="50">
        <v>0</v>
      </c>
      <c r="F147" s="50">
        <f t="shared" si="12"/>
        <v>60000</v>
      </c>
    </row>
    <row r="148" spans="1:6" x14ac:dyDescent="0.2">
      <c r="A148" s="2">
        <v>21</v>
      </c>
      <c r="B148" s="17" t="s">
        <v>74</v>
      </c>
      <c r="C148" s="50">
        <v>50000</v>
      </c>
      <c r="D148" s="50">
        <v>0</v>
      </c>
      <c r="E148" s="50">
        <v>0</v>
      </c>
      <c r="F148" s="50">
        <f t="shared" si="12"/>
        <v>50000</v>
      </c>
    </row>
    <row r="149" spans="1:6" x14ac:dyDescent="0.2">
      <c r="B149" s="17" t="s">
        <v>75</v>
      </c>
      <c r="C149" s="50">
        <v>50000</v>
      </c>
      <c r="D149" s="50">
        <v>0</v>
      </c>
      <c r="E149" s="50">
        <v>0</v>
      </c>
      <c r="F149" s="50">
        <f t="shared" si="12"/>
        <v>50000</v>
      </c>
    </row>
    <row r="150" spans="1:6" x14ac:dyDescent="0.2">
      <c r="A150" s="2">
        <v>21</v>
      </c>
      <c r="B150" s="17" t="s">
        <v>68</v>
      </c>
      <c r="C150" s="50">
        <v>150000</v>
      </c>
      <c r="D150" s="50">
        <v>0</v>
      </c>
      <c r="E150" s="50">
        <v>0</v>
      </c>
      <c r="F150" s="50">
        <f t="shared" si="12"/>
        <v>150000</v>
      </c>
    </row>
    <row r="151" spans="1:6" x14ac:dyDescent="0.2">
      <c r="A151" s="2">
        <v>21</v>
      </c>
      <c r="B151" s="51" t="s">
        <v>70</v>
      </c>
      <c r="C151" s="50">
        <v>90000</v>
      </c>
      <c r="D151" s="50">
        <v>88000</v>
      </c>
      <c r="E151" s="50"/>
      <c r="F151" s="50">
        <f t="shared" si="12"/>
        <v>2000</v>
      </c>
    </row>
    <row r="152" spans="1:6" x14ac:dyDescent="0.2">
      <c r="A152" s="2">
        <v>21</v>
      </c>
      <c r="B152" s="59" t="s">
        <v>76</v>
      </c>
      <c r="C152" s="50">
        <v>100000</v>
      </c>
      <c r="D152" s="50">
        <v>0</v>
      </c>
      <c r="E152" s="50">
        <v>0</v>
      </c>
      <c r="F152" s="50">
        <f t="shared" si="12"/>
        <v>100000</v>
      </c>
    </row>
    <row r="153" spans="1:6" x14ac:dyDescent="0.2">
      <c r="A153" s="2">
        <v>21</v>
      </c>
      <c r="B153" s="15" t="s">
        <v>77</v>
      </c>
      <c r="C153" s="21">
        <f>SUM(C145:C152)</f>
        <v>560000</v>
      </c>
      <c r="D153" s="21">
        <f>SUM(D145:D152)</f>
        <v>88000</v>
      </c>
      <c r="E153" s="21"/>
      <c r="F153" s="21">
        <f t="shared" si="12"/>
        <v>472000</v>
      </c>
    </row>
    <row r="154" spans="1:6" x14ac:dyDescent="0.2">
      <c r="A154" s="2">
        <v>21</v>
      </c>
      <c r="B154" s="17"/>
      <c r="C154" s="50"/>
      <c r="D154" s="50"/>
      <c r="E154" s="50"/>
      <c r="F154" s="50">
        <f t="shared" si="12"/>
        <v>0</v>
      </c>
    </row>
    <row r="155" spans="1:6" x14ac:dyDescent="0.2">
      <c r="B155" s="16" t="s">
        <v>78</v>
      </c>
      <c r="C155" s="16" t="s">
        <v>17</v>
      </c>
      <c r="D155" s="16" t="s">
        <v>18</v>
      </c>
      <c r="E155" s="16" t="s">
        <v>23</v>
      </c>
      <c r="F155" s="21" t="s">
        <v>24</v>
      </c>
    </row>
    <row r="156" spans="1:6" x14ac:dyDescent="0.2">
      <c r="A156" s="2">
        <v>22</v>
      </c>
      <c r="B156" s="17" t="s">
        <v>68</v>
      </c>
      <c r="C156" s="50">
        <v>1246.28</v>
      </c>
      <c r="D156" s="50">
        <v>0</v>
      </c>
      <c r="E156" s="50">
        <v>0</v>
      </c>
      <c r="F156" s="50">
        <f t="shared" si="12"/>
        <v>1246.28</v>
      </c>
    </row>
    <row r="157" spans="1:6" x14ac:dyDescent="0.2">
      <c r="A157" s="2">
        <v>22</v>
      </c>
      <c r="B157" s="17" t="s">
        <v>79</v>
      </c>
      <c r="C157" s="50">
        <v>5560</v>
      </c>
      <c r="D157" s="50">
        <v>0</v>
      </c>
      <c r="E157" s="50">
        <v>0</v>
      </c>
      <c r="F157" s="50">
        <f t="shared" si="12"/>
        <v>5560</v>
      </c>
    </row>
    <row r="158" spans="1:6" x14ac:dyDescent="0.2">
      <c r="A158" s="2">
        <v>22</v>
      </c>
      <c r="B158" s="17" t="s">
        <v>80</v>
      </c>
      <c r="C158" s="50">
        <v>2057.71</v>
      </c>
      <c r="D158" s="50">
        <v>0</v>
      </c>
      <c r="E158" s="50">
        <v>0</v>
      </c>
      <c r="F158" s="50">
        <f t="shared" si="12"/>
        <v>2057.71</v>
      </c>
    </row>
    <row r="159" spans="1:6" x14ac:dyDescent="0.2">
      <c r="A159" s="2">
        <v>22</v>
      </c>
      <c r="B159" s="17" t="s">
        <v>81</v>
      </c>
      <c r="C159" s="50">
        <v>15069.04</v>
      </c>
      <c r="D159" s="50">
        <v>0</v>
      </c>
      <c r="E159" s="50">
        <v>0</v>
      </c>
      <c r="F159" s="50">
        <f t="shared" si="12"/>
        <v>15069.04</v>
      </c>
    </row>
    <row r="160" spans="1:6" x14ac:dyDescent="0.2">
      <c r="A160" s="2">
        <v>22</v>
      </c>
      <c r="B160" s="17" t="s">
        <v>82</v>
      </c>
      <c r="C160" s="50">
        <v>1721.8</v>
      </c>
      <c r="D160" s="50">
        <v>0</v>
      </c>
      <c r="E160" s="50">
        <v>0</v>
      </c>
      <c r="F160" s="50">
        <f t="shared" si="12"/>
        <v>1721.8</v>
      </c>
    </row>
    <row r="161" spans="1:6" x14ac:dyDescent="0.2">
      <c r="A161" s="2">
        <v>22</v>
      </c>
      <c r="B161" s="15" t="s">
        <v>83</v>
      </c>
      <c r="C161" s="21">
        <f>SUM(C156:C160)</f>
        <v>25654.829999999998</v>
      </c>
      <c r="D161" s="21">
        <f>SUM(D156:D160)</f>
        <v>0</v>
      </c>
      <c r="E161" s="21"/>
      <c r="F161" s="21">
        <f>SUM(F156:F160)</f>
        <v>25654.829999999998</v>
      </c>
    </row>
    <row r="162" spans="1:6" x14ac:dyDescent="0.2">
      <c r="B162" s="17"/>
      <c r="C162" s="46"/>
      <c r="D162" s="50"/>
      <c r="E162" s="50"/>
      <c r="F162" s="50"/>
    </row>
    <row r="163" spans="1:6" x14ac:dyDescent="0.2">
      <c r="B163" s="15" t="s">
        <v>84</v>
      </c>
      <c r="C163" s="60" t="s">
        <v>17</v>
      </c>
      <c r="D163" s="60" t="s">
        <v>18</v>
      </c>
      <c r="E163" s="60" t="s">
        <v>23</v>
      </c>
      <c r="F163" s="61" t="s">
        <v>24</v>
      </c>
    </row>
    <row r="164" spans="1:6" ht="21.75" customHeight="1" x14ac:dyDescent="0.2">
      <c r="A164" s="2">
        <v>31</v>
      </c>
      <c r="B164" s="62" t="s">
        <v>85</v>
      </c>
      <c r="C164" s="21">
        <v>700</v>
      </c>
      <c r="D164" s="46">
        <v>0</v>
      </c>
      <c r="E164" s="46">
        <v>0</v>
      </c>
      <c r="F164" s="46">
        <f>C164-D164-E164</f>
        <v>700</v>
      </c>
    </row>
    <row r="165" spans="1:6" x14ac:dyDescent="0.2">
      <c r="A165" s="2">
        <v>61</v>
      </c>
      <c r="B165" s="17" t="s">
        <v>86</v>
      </c>
      <c r="C165" s="21">
        <f>367235.01+8.12</f>
        <v>367243.13</v>
      </c>
      <c r="D165" s="50">
        <v>24506.71</v>
      </c>
      <c r="E165" s="50">
        <v>342728.3</v>
      </c>
      <c r="F165" s="50">
        <f>C165-D165-E165</f>
        <v>8.1199999999953434</v>
      </c>
    </row>
    <row r="166" spans="1:6" x14ac:dyDescent="0.2">
      <c r="C166" s="56"/>
      <c r="D166" s="56"/>
      <c r="E166" s="56"/>
      <c r="F166" s="56"/>
    </row>
    <row r="167" spans="1:6" x14ac:dyDescent="0.2">
      <c r="B167" s="15" t="s">
        <v>87</v>
      </c>
      <c r="C167" s="34">
        <f>C142+C153+C161+C164+C165</f>
        <v>6121423.96</v>
      </c>
      <c r="D167" s="34">
        <f>D142+D153+D161+D165</f>
        <v>4733047.92</v>
      </c>
      <c r="E167" s="34">
        <f>E142+E153+E161</f>
        <v>288355.7</v>
      </c>
      <c r="F167" s="34">
        <f>F142+F153+F161</f>
        <v>756583.92</v>
      </c>
    </row>
    <row r="169" spans="1:6" x14ac:dyDescent="0.2">
      <c r="D169" s="35">
        <f>D167/C167%</f>
        <v>77.319394162661453</v>
      </c>
      <c r="E169" s="15" t="s">
        <v>45</v>
      </c>
    </row>
    <row r="171" spans="1:6" x14ac:dyDescent="0.2">
      <c r="C171" s="28"/>
    </row>
    <row r="175" spans="1:6" x14ac:dyDescent="0.2">
      <c r="D175" s="3"/>
    </row>
    <row r="176" spans="1:6" x14ac:dyDescent="0.2">
      <c r="C176" s="3"/>
    </row>
    <row r="177" spans="2:3" x14ac:dyDescent="0.2">
      <c r="B177" s="63"/>
      <c r="C177" s="64"/>
    </row>
    <row r="178" spans="2:3" x14ac:dyDescent="0.2">
      <c r="C178" s="3"/>
    </row>
    <row r="179" spans="2:3" x14ac:dyDescent="0.2">
      <c r="C179" s="3"/>
    </row>
    <row r="182" spans="2:3" ht="21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2025-07-30T07:25:20Z</dcterms:modified>
</cp:coreProperties>
</file>