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96" i="1" l="1"/>
  <c r="C195" i="1"/>
  <c r="D195" i="1" s="1"/>
  <c r="C194" i="1"/>
  <c r="D194" i="1" s="1"/>
  <c r="D193" i="1"/>
  <c r="C192" i="1"/>
  <c r="D192" i="1" s="1"/>
  <c r="D191" i="1"/>
  <c r="C181" i="1"/>
  <c r="B181" i="1"/>
  <c r="C176" i="1"/>
  <c r="B176" i="1"/>
  <c r="C167" i="1"/>
  <c r="B167" i="1"/>
  <c r="C156" i="1"/>
  <c r="C183" i="1" s="1"/>
  <c r="B150" i="1"/>
  <c r="B156" i="1" s="1"/>
  <c r="B183" i="1" s="1"/>
  <c r="B185" i="1" s="1"/>
  <c r="C126" i="1"/>
  <c r="B126" i="1"/>
  <c r="B128" i="1" s="1"/>
  <c r="C116" i="1"/>
  <c r="C128" i="1" s="1"/>
  <c r="C129" i="1" s="1"/>
  <c r="B116" i="1"/>
  <c r="C106" i="1"/>
  <c r="B106" i="1"/>
  <c r="C88" i="1"/>
  <c r="C89" i="1" s="1"/>
  <c r="B88" i="1"/>
  <c r="B89" i="1" s="1"/>
  <c r="C82" i="1"/>
  <c r="B82" i="1"/>
  <c r="B70" i="1"/>
  <c r="B72" i="1" s="1"/>
  <c r="C69" i="1"/>
  <c r="C70" i="1" s="1"/>
  <c r="C72" i="1" s="1"/>
  <c r="C73" i="1" s="1"/>
  <c r="B69" i="1"/>
  <c r="C56" i="1"/>
  <c r="B56" i="1"/>
  <c r="C46" i="1"/>
  <c r="B46" i="1"/>
  <c r="B21" i="1"/>
  <c r="B24" i="1" s="1"/>
  <c r="C17" i="1"/>
  <c r="C18" i="1" s="1"/>
  <c r="D196" i="1" l="1"/>
  <c r="D198" i="1" s="1"/>
  <c r="C196" i="1"/>
  <c r="C185" i="1"/>
  <c r="C90" i="1"/>
</calcChain>
</file>

<file path=xl/sharedStrings.xml><?xml version="1.0" encoding="utf-8"?>
<sst xmlns="http://schemas.openxmlformats.org/spreadsheetml/2006/main" count="183" uniqueCount="106">
  <si>
    <t>RAPORT FINANCIAR I SHPENZIMEVE JANAR-SHTATOR  2024</t>
  </si>
  <si>
    <t>PLANIFIKIMI</t>
  </si>
  <si>
    <t>REALIZIMI</t>
  </si>
  <si>
    <t>PLANIFIKIMI I TË HYRAVE VETANAKE 2024</t>
  </si>
  <si>
    <t>DREJTORIA PËR EKONOMI DHE FINANCA</t>
  </si>
  <si>
    <t>SEKTORI I TATIMIT NE PRONE</t>
  </si>
  <si>
    <t xml:space="preserve">DREJTORIA E ADMINISTRATËS </t>
  </si>
  <si>
    <t>QERDHJA</t>
  </si>
  <si>
    <t>SHKOLLA E MESME</t>
  </si>
  <si>
    <t>DREJTORIA  E KATASTRIT</t>
  </si>
  <si>
    <t xml:space="preserve"> SHENDETESI</t>
  </si>
  <si>
    <t xml:space="preserve"> KULTURA</t>
  </si>
  <si>
    <t>DREJTORIA  E URBANIZMIT</t>
  </si>
  <si>
    <t xml:space="preserve"> PLANIFIKIMI MJEDISOR</t>
  </si>
  <si>
    <t>GJOBAT DHE DENIMET</t>
  </si>
  <si>
    <t>REALIZIMI I THV JANAR-SHTATOR 2024</t>
  </si>
  <si>
    <t>% E REALIZUAR</t>
  </si>
  <si>
    <t>Mallra dhe sherbime</t>
  </si>
  <si>
    <t>Subvencione dhe transfere</t>
  </si>
  <si>
    <t>Investime kapitale</t>
  </si>
  <si>
    <t>TOTALI :</t>
  </si>
  <si>
    <t>GRANT</t>
  </si>
  <si>
    <t>SHPENZIMI</t>
  </si>
  <si>
    <t>PAGA DHE MEDITJE</t>
  </si>
  <si>
    <t>BUXHETI</t>
  </si>
  <si>
    <t>MALLRA DHE SHERBIME GRANT</t>
  </si>
  <si>
    <t>Zyra e kryetarit</t>
  </si>
  <si>
    <t>Administrata</t>
  </si>
  <si>
    <t>Inspekcioni</t>
  </si>
  <si>
    <t>Zyra e kuvendit</t>
  </si>
  <si>
    <t>DSHPE</t>
  </si>
  <si>
    <t>Infrastruktura</t>
  </si>
  <si>
    <t>Ambienti</t>
  </si>
  <si>
    <t>Kujdesi Primar Shendetsor</t>
  </si>
  <si>
    <t>Kultura</t>
  </si>
  <si>
    <t>Administrata e Arsimit</t>
  </si>
  <si>
    <t>Qerdhja</t>
  </si>
  <si>
    <t>Arsimi fillor</t>
  </si>
  <si>
    <t>Arsimi I Mesem</t>
  </si>
  <si>
    <t>TOTALI</t>
  </si>
  <si>
    <t>MALLRA DHE SHERBIME THV</t>
  </si>
  <si>
    <t>BUHETI</t>
  </si>
  <si>
    <t>MALLRA DHE SHERBIME TE BARTURA</t>
  </si>
  <si>
    <t>INSPEKCCIONI</t>
  </si>
  <si>
    <t>FINANCA</t>
  </si>
  <si>
    <t>TOTAL MALLRA DHE SHERBIME 10+21+22</t>
  </si>
  <si>
    <t>Arsimi Fillor Donacione</t>
  </si>
  <si>
    <t>%</t>
  </si>
  <si>
    <t>SHPENZIME KOMUNALE GRANT</t>
  </si>
  <si>
    <t>Kujdesi Primar Sshendetsor</t>
  </si>
  <si>
    <t>Arsimi i Mesem</t>
  </si>
  <si>
    <t>SHPENZIME KOMUNALE TE BARTURA</t>
  </si>
  <si>
    <t>GJITHESEJ:</t>
  </si>
  <si>
    <t>SUBVENCIONE DHE TRANSFERE</t>
  </si>
  <si>
    <t>Zyra e Kryetarit</t>
  </si>
  <si>
    <t>Financa</t>
  </si>
  <si>
    <t>Bujqesia</t>
  </si>
  <si>
    <t>Sherbimet Sociale</t>
  </si>
  <si>
    <t>DKRS</t>
  </si>
  <si>
    <t>Arsimi mesem</t>
  </si>
  <si>
    <t>TOTALI I SUBENCIONEVE 10+21+22</t>
  </si>
  <si>
    <t>INVESTIME KAPITALE</t>
  </si>
  <si>
    <t>Digjitalizimi i arkives komunale</t>
  </si>
  <si>
    <t>Ndertimi i shtigjeve per bicikleta dhe trotuari</t>
  </si>
  <si>
    <t>Ndriqimi publik Shkabaj, Kushtrimi I UQK Kozarice me seg.</t>
  </si>
  <si>
    <t>Ndertimi i ures automobolistike ne Graboc</t>
  </si>
  <si>
    <t>Ndetimi i parkingut rr.Adem Jashari Obiliq</t>
  </si>
  <si>
    <t>Asfaltimi i rrugës Migjeni Raskovë</t>
  </si>
  <si>
    <t>Asfaltimi i rrugës Dalip Maloku me segmente në Breznicë</t>
  </si>
  <si>
    <t>Instalimi i ngrohjes qendrore në qytetin e Obiliqit Kogjenerimi</t>
  </si>
  <si>
    <t>Ndertimi i kanalizimit Lajthishte</t>
  </si>
  <si>
    <t>Asfaltimi i rruges Kamer Beka Breznice</t>
  </si>
  <si>
    <t xml:space="preserve">Bashkfinancim </t>
  </si>
  <si>
    <t>Blerja e kombibusave për Administraten e Arsimit Obiliq</t>
  </si>
  <si>
    <t>Digjitalizimi ne SHMLP "Ismail Dumoshi" dhe Gjimnazi " 17 Shkurti" Obiliq</t>
  </si>
  <si>
    <t>INVESTIME KAPITALE ME TE HYRA 2024</t>
  </si>
  <si>
    <t>Ndertimi I parkut Mazgit i nalte - USAID</t>
  </si>
  <si>
    <t>Ndertimi i parkut rr.Adem Jashari  qendra tregtare</t>
  </si>
  <si>
    <t>INVESTIME KAPITALE ME TE HYRA TE BARTURA</t>
  </si>
  <si>
    <t>Blerja e paiseve mjekesore Aparat biokimik QKMF</t>
  </si>
  <si>
    <t>Ndertimi i Shtatores Fahri Fazliu Obliq</t>
  </si>
  <si>
    <t>Ndertimi aneksit SHLP Ismail Dumoshi Obiliq</t>
  </si>
  <si>
    <t xml:space="preserve">Ndertimi i dy sallave te edukates fizike </t>
  </si>
  <si>
    <t>Parrticipimi i qytetareve ura ne Raskove</t>
  </si>
  <si>
    <t>Granti i performances Demos</t>
  </si>
  <si>
    <t>Granti i performances-fuqizimi i romeve</t>
  </si>
  <si>
    <t>TOTALI I DONACIONEVE</t>
  </si>
  <si>
    <t>TOTALI I SHPENZIMEVE KAPITALE</t>
  </si>
  <si>
    <t>PER ALOKIM</t>
  </si>
  <si>
    <t>TOTALI 10+21+22+ GRANTI PERFORMANCES</t>
  </si>
  <si>
    <t>MJETET E EKZEKUTUARA NGA THESARI PER KONTRATEN KOLEKTIVE NE ARSIM NE KATEGORITE EKONOMIKE</t>
  </si>
  <si>
    <t>KATEGORITE EKONOMIKE</t>
  </si>
  <si>
    <t>THV</t>
  </si>
  <si>
    <t>TOTALI 2024</t>
  </si>
  <si>
    <t>MALLRA DHE SHERBIME</t>
  </si>
  <si>
    <t>SHPENZIME KOMUNALE</t>
  </si>
  <si>
    <t>TOTALI DERI NE SHHTATOR 2024</t>
  </si>
  <si>
    <t>NE PROCES TE EKZEKUTIMIT</t>
  </si>
  <si>
    <t>MJETET TE PAALOKUARA NGA THV 2024</t>
  </si>
  <si>
    <t>PAGA DHE MEDITJE JANAR SHTATOR 2024</t>
  </si>
  <si>
    <t xml:space="preserve"> JANAR SHTATOR 2024</t>
  </si>
  <si>
    <t>TOTALI  10+21+22+ donacione</t>
  </si>
  <si>
    <t>SUBVENCIONE DHE TRANSFERE 2024</t>
  </si>
  <si>
    <t>SUBVENCIONE DHE TRANSFERE ME THV</t>
  </si>
  <si>
    <t>SUBVENCIONE DHE TRANSFERE TE BARTURA</t>
  </si>
  <si>
    <t>INVESTIME KAPITALE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</si>
</sst>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8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/>
    <xf numFmtId="43" fontId="4" fillId="2" borderId="0" xfId="1" applyFont="1" applyFill="1"/>
    <xf numFmtId="0" fontId="4" fillId="2" borderId="0" xfId="0" applyFont="1" applyFill="1"/>
    <xf numFmtId="0" fontId="3" fillId="2" borderId="1" xfId="0" applyFont="1" applyFill="1" applyBorder="1"/>
    <xf numFmtId="43" fontId="3" fillId="2" borderId="1" xfId="1" applyFont="1" applyFill="1" applyBorder="1"/>
    <xf numFmtId="0" fontId="5" fillId="2" borderId="1" xfId="0" applyFont="1" applyFill="1" applyBorder="1"/>
    <xf numFmtId="43" fontId="4" fillId="2" borderId="1" xfId="1" applyFont="1" applyFill="1" applyBorder="1"/>
    <xf numFmtId="0" fontId="6" fillId="2" borderId="1" xfId="0" applyFont="1" applyFill="1" applyBorder="1"/>
    <xf numFmtId="43" fontId="7" fillId="2" borderId="1" xfId="1" applyFont="1" applyFill="1" applyBorder="1"/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/>
    <xf numFmtId="0" fontId="7" fillId="2" borderId="1" xfId="0" applyFont="1" applyFill="1" applyBorder="1" applyAlignment="1">
      <alignment horizontal="right"/>
    </xf>
    <xf numFmtId="0" fontId="4" fillId="2" borderId="1" xfId="0" applyFont="1" applyFill="1" applyBorder="1"/>
    <xf numFmtId="43" fontId="3" fillId="2" borderId="1" xfId="1" applyFont="1" applyFill="1" applyBorder="1" applyAlignment="1">
      <alignment horizontal="center"/>
    </xf>
    <xf numFmtId="0" fontId="3" fillId="2" borderId="0" xfId="0" applyFont="1" applyFill="1" applyBorder="1"/>
    <xf numFmtId="43" fontId="3" fillId="2" borderId="0" xfId="1" applyFont="1" applyFill="1" applyBorder="1"/>
    <xf numFmtId="0" fontId="9" fillId="2" borderId="1" xfId="0" applyFont="1" applyFill="1" applyBorder="1"/>
    <xf numFmtId="43" fontId="9" fillId="2" borderId="1" xfId="1" applyFont="1" applyFill="1" applyBorder="1"/>
    <xf numFmtId="43" fontId="3" fillId="2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 vertical="center"/>
    </xf>
    <xf numFmtId="0" fontId="3" fillId="2" borderId="2" xfId="0" applyFont="1" applyFill="1" applyBorder="1"/>
    <xf numFmtId="43" fontId="3" fillId="2" borderId="2" xfId="1" applyFont="1" applyFill="1" applyBorder="1"/>
    <xf numFmtId="0" fontId="9" fillId="2" borderId="0" xfId="0" applyFont="1" applyFill="1"/>
    <xf numFmtId="43" fontId="9" fillId="2" borderId="0" xfId="1" applyFont="1" applyFill="1"/>
    <xf numFmtId="43" fontId="10" fillId="2" borderId="1" xfId="1" applyFont="1" applyFill="1" applyBorder="1"/>
    <xf numFmtId="43" fontId="10" fillId="2" borderId="1" xfId="1" applyFont="1" applyFill="1" applyBorder="1" applyAlignment="1">
      <alignment horizontal="right"/>
    </xf>
    <xf numFmtId="0" fontId="1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2" borderId="2" xfId="0" applyFont="1" applyFill="1" applyBorder="1"/>
    <xf numFmtId="43" fontId="3" fillId="2" borderId="2" xfId="1" applyFont="1" applyFill="1" applyBorder="1" applyAlignment="1">
      <alignment horizontal="center"/>
    </xf>
    <xf numFmtId="43" fontId="10" fillId="2" borderId="0" xfId="1" applyFont="1" applyFill="1" applyBorder="1"/>
    <xf numFmtId="0" fontId="10" fillId="2" borderId="1" xfId="0" applyFont="1" applyFill="1" applyBorder="1"/>
    <xf numFmtId="0" fontId="10" fillId="2" borderId="0" xfId="0" applyFont="1" applyFill="1" applyAlignment="1">
      <alignment horizontal="center"/>
    </xf>
    <xf numFmtId="0" fontId="10" fillId="0" borderId="0" xfId="0" applyFont="1"/>
    <xf numFmtId="43" fontId="14" fillId="0" borderId="0" xfId="1" applyFont="1"/>
    <xf numFmtId="0" fontId="10" fillId="0" borderId="1" xfId="0" applyFont="1" applyBorder="1"/>
    <xf numFmtId="43" fontId="10" fillId="0" borderId="1" xfId="1" applyFont="1" applyBorder="1"/>
    <xf numFmtId="0" fontId="9" fillId="0" borderId="1" xfId="0" applyFont="1" applyBorder="1"/>
    <xf numFmtId="43" fontId="9" fillId="0" borderId="1" xfId="1" applyFont="1" applyBorder="1"/>
    <xf numFmtId="9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8"/>
  <sheetViews>
    <sheetView tabSelected="1" topLeftCell="A88" workbookViewId="0">
      <selection activeCell="A142" sqref="A142"/>
    </sheetView>
  </sheetViews>
  <sheetFormatPr defaultRowHeight="15" x14ac:dyDescent="0.25"/>
  <cols>
    <col min="1" max="1" width="47.7109375" customWidth="1"/>
    <col min="2" max="2" width="13.28515625" bestFit="1" customWidth="1"/>
    <col min="3" max="4" width="12.42578125" bestFit="1" customWidth="1"/>
  </cols>
  <sheetData>
    <row r="2" spans="1:3" x14ac:dyDescent="0.25">
      <c r="A2" s="1" t="s">
        <v>0</v>
      </c>
      <c r="B2" s="2"/>
      <c r="C2" s="2"/>
    </row>
    <row r="3" spans="1:3" x14ac:dyDescent="0.25">
      <c r="A3" s="3"/>
      <c r="B3" s="2"/>
      <c r="C3" s="2"/>
    </row>
    <row r="4" spans="1:3" x14ac:dyDescent="0.25">
      <c r="A4" s="4"/>
      <c r="B4" s="5" t="s">
        <v>1</v>
      </c>
      <c r="C4" s="5" t="s">
        <v>2</v>
      </c>
    </row>
    <row r="5" spans="1:3" x14ac:dyDescent="0.25">
      <c r="A5" s="6" t="s">
        <v>3</v>
      </c>
      <c r="B5" s="5">
        <v>1225245</v>
      </c>
      <c r="C5" s="7"/>
    </row>
    <row r="6" spans="1:3" x14ac:dyDescent="0.25">
      <c r="A6" s="8" t="s">
        <v>4</v>
      </c>
      <c r="B6" s="9"/>
      <c r="C6" s="7">
        <v>175466.77</v>
      </c>
    </row>
    <row r="7" spans="1:3" x14ac:dyDescent="0.25">
      <c r="A7" s="8" t="s">
        <v>5</v>
      </c>
      <c r="B7" s="9"/>
      <c r="C7" s="7">
        <v>265819.53000000003</v>
      </c>
    </row>
    <row r="8" spans="1:3" x14ac:dyDescent="0.25">
      <c r="A8" s="8" t="s">
        <v>6</v>
      </c>
      <c r="B8" s="9"/>
      <c r="C8" s="7">
        <v>16217</v>
      </c>
    </row>
    <row r="9" spans="1:3" x14ac:dyDescent="0.25">
      <c r="A9" s="8" t="s">
        <v>7</v>
      </c>
      <c r="B9" s="9"/>
      <c r="C9" s="7">
        <v>14500</v>
      </c>
    </row>
    <row r="10" spans="1:3" x14ac:dyDescent="0.25">
      <c r="A10" s="8" t="s">
        <v>8</v>
      </c>
      <c r="B10" s="9"/>
      <c r="C10" s="7">
        <v>79288</v>
      </c>
    </row>
    <row r="11" spans="1:3" x14ac:dyDescent="0.25">
      <c r="A11" s="8" t="s">
        <v>9</v>
      </c>
      <c r="B11" s="9"/>
      <c r="C11" s="7">
        <v>52624.1</v>
      </c>
    </row>
    <row r="12" spans="1:3" x14ac:dyDescent="0.25">
      <c r="A12" s="8" t="s">
        <v>10</v>
      </c>
      <c r="B12" s="9"/>
      <c r="C12" s="7">
        <v>20787.2</v>
      </c>
    </row>
    <row r="13" spans="1:3" x14ac:dyDescent="0.25">
      <c r="A13" s="8" t="s">
        <v>11</v>
      </c>
      <c r="B13" s="9"/>
      <c r="C13" s="7">
        <v>1490</v>
      </c>
    </row>
    <row r="14" spans="1:3" x14ac:dyDescent="0.25">
      <c r="A14" s="8" t="s">
        <v>12</v>
      </c>
      <c r="B14" s="9"/>
      <c r="C14" s="7">
        <v>5625.21</v>
      </c>
    </row>
    <row r="15" spans="1:3" x14ac:dyDescent="0.25">
      <c r="A15" s="8" t="s">
        <v>13</v>
      </c>
      <c r="B15" s="9"/>
      <c r="C15" s="7">
        <v>325</v>
      </c>
    </row>
    <row r="16" spans="1:3" x14ac:dyDescent="0.25">
      <c r="A16" s="8" t="s">
        <v>14</v>
      </c>
      <c r="B16" s="9"/>
      <c r="C16" s="7">
        <v>114094.5</v>
      </c>
    </row>
    <row r="17" spans="1:3" x14ac:dyDescent="0.25">
      <c r="A17" s="10" t="s">
        <v>15</v>
      </c>
      <c r="B17" s="11"/>
      <c r="C17" s="5">
        <f>SUM(C6:C16)</f>
        <v>746237.30999999994</v>
      </c>
    </row>
    <row r="18" spans="1:3" x14ac:dyDescent="0.25">
      <c r="A18" s="12" t="s">
        <v>16</v>
      </c>
      <c r="B18" s="5"/>
      <c r="C18" s="5">
        <f>C17/B5%</f>
        <v>60.90515039849172</v>
      </c>
    </row>
    <row r="19" spans="1:3" x14ac:dyDescent="0.25">
      <c r="A19" s="3"/>
      <c r="B19" s="2"/>
      <c r="C19" s="2"/>
    </row>
    <row r="20" spans="1:3" x14ac:dyDescent="0.25">
      <c r="A20" s="4" t="s">
        <v>98</v>
      </c>
      <c r="B20" s="7"/>
      <c r="C20" s="2"/>
    </row>
    <row r="21" spans="1:3" x14ac:dyDescent="0.25">
      <c r="A21" s="13" t="s">
        <v>17</v>
      </c>
      <c r="B21" s="7">
        <f>104830.07-37039.69+760.22</f>
        <v>68550.600000000006</v>
      </c>
      <c r="C21" s="2"/>
    </row>
    <row r="22" spans="1:3" x14ac:dyDescent="0.25">
      <c r="A22" s="13" t="s">
        <v>18</v>
      </c>
      <c r="B22" s="7">
        <v>188614.59</v>
      </c>
      <c r="C22" s="2"/>
    </row>
    <row r="23" spans="1:3" x14ac:dyDescent="0.25">
      <c r="A23" s="13" t="s">
        <v>19</v>
      </c>
      <c r="B23" s="7">
        <v>221842.5</v>
      </c>
      <c r="C23" s="2"/>
    </row>
    <row r="24" spans="1:3" x14ac:dyDescent="0.25">
      <c r="A24" s="4" t="s">
        <v>20</v>
      </c>
      <c r="B24" s="5">
        <f>SUM(B21:B23)</f>
        <v>479007.69</v>
      </c>
      <c r="C24" s="2"/>
    </row>
    <row r="25" spans="1:3" x14ac:dyDescent="0.25">
      <c r="A25" s="3"/>
      <c r="B25" s="2"/>
      <c r="C25" s="2"/>
    </row>
    <row r="26" spans="1:3" x14ac:dyDescent="0.25">
      <c r="A26" s="13"/>
      <c r="B26" s="5" t="s">
        <v>21</v>
      </c>
      <c r="C26" s="7" t="s">
        <v>22</v>
      </c>
    </row>
    <row r="27" spans="1:3" x14ac:dyDescent="0.25">
      <c r="A27" s="4" t="s">
        <v>99</v>
      </c>
      <c r="B27" s="7">
        <v>4245240.5599999996</v>
      </c>
      <c r="C27" s="7">
        <v>4245240.5599999996</v>
      </c>
    </row>
    <row r="28" spans="1:3" x14ac:dyDescent="0.25">
      <c r="C28" s="49">
        <v>1</v>
      </c>
    </row>
    <row r="31" spans="1:3" x14ac:dyDescent="0.25">
      <c r="A31" s="4" t="s">
        <v>100</v>
      </c>
      <c r="B31" s="14" t="s">
        <v>24</v>
      </c>
      <c r="C31" s="5" t="s">
        <v>22</v>
      </c>
    </row>
    <row r="32" spans="1:3" x14ac:dyDescent="0.25">
      <c r="A32" s="4" t="s">
        <v>25</v>
      </c>
      <c r="B32" s="5"/>
      <c r="C32" s="5"/>
    </row>
    <row r="33" spans="1:3" x14ac:dyDescent="0.25">
      <c r="A33" s="13" t="s">
        <v>26</v>
      </c>
      <c r="B33" s="7">
        <v>2000</v>
      </c>
      <c r="C33" s="7">
        <v>0</v>
      </c>
    </row>
    <row r="34" spans="1:3" x14ac:dyDescent="0.25">
      <c r="A34" s="13" t="s">
        <v>27</v>
      </c>
      <c r="B34" s="7">
        <v>135255</v>
      </c>
      <c r="C34" s="7">
        <v>110783.42</v>
      </c>
    </row>
    <row r="35" spans="1:3" x14ac:dyDescent="0.25">
      <c r="A35" s="13" t="s">
        <v>28</v>
      </c>
      <c r="B35" s="7">
        <v>2000</v>
      </c>
      <c r="C35" s="7"/>
    </row>
    <row r="36" spans="1:3" x14ac:dyDescent="0.25">
      <c r="A36" s="13" t="s">
        <v>29</v>
      </c>
      <c r="B36" s="7">
        <v>9000</v>
      </c>
      <c r="C36" s="7">
        <v>5263.3</v>
      </c>
    </row>
    <row r="37" spans="1:3" x14ac:dyDescent="0.25">
      <c r="A37" s="13" t="s">
        <v>30</v>
      </c>
      <c r="B37" s="7">
        <v>322240</v>
      </c>
      <c r="C37" s="7">
        <v>290336.28000000003</v>
      </c>
    </row>
    <row r="38" spans="1:3" x14ac:dyDescent="0.25">
      <c r="A38" s="13" t="s">
        <v>31</v>
      </c>
      <c r="B38" s="7">
        <v>150000</v>
      </c>
      <c r="C38" s="7">
        <v>148995.07999999999</v>
      </c>
    </row>
    <row r="39" spans="1:3" x14ac:dyDescent="0.25">
      <c r="A39" s="13" t="s">
        <v>32</v>
      </c>
      <c r="B39" s="7">
        <v>228500</v>
      </c>
      <c r="C39" s="7">
        <v>204054.77</v>
      </c>
    </row>
    <row r="40" spans="1:3" x14ac:dyDescent="0.25">
      <c r="A40" s="13" t="s">
        <v>33</v>
      </c>
      <c r="B40" s="7">
        <v>131500</v>
      </c>
      <c r="C40" s="7">
        <v>95864.47</v>
      </c>
    </row>
    <row r="41" spans="1:3" x14ac:dyDescent="0.25">
      <c r="A41" s="13" t="s">
        <v>34</v>
      </c>
      <c r="B41" s="7">
        <v>121000</v>
      </c>
      <c r="C41" s="7">
        <v>71823.56</v>
      </c>
    </row>
    <row r="42" spans="1:3" x14ac:dyDescent="0.25">
      <c r="A42" s="13" t="s">
        <v>35</v>
      </c>
      <c r="B42" s="7">
        <v>14170</v>
      </c>
      <c r="C42" s="7">
        <v>10865.88</v>
      </c>
    </row>
    <row r="43" spans="1:3" x14ac:dyDescent="0.25">
      <c r="A43" s="13" t="s">
        <v>36</v>
      </c>
      <c r="B43" s="7">
        <v>5830</v>
      </c>
      <c r="C43" s="7">
        <v>4785.3100000000004</v>
      </c>
    </row>
    <row r="44" spans="1:3" x14ac:dyDescent="0.25">
      <c r="A44" s="13" t="s">
        <v>37</v>
      </c>
      <c r="B44" s="7">
        <v>205830</v>
      </c>
      <c r="C44" s="7">
        <v>187612.92</v>
      </c>
    </row>
    <row r="45" spans="1:3" x14ac:dyDescent="0.25">
      <c r="A45" s="13" t="s">
        <v>38</v>
      </c>
      <c r="B45" s="7">
        <v>41430</v>
      </c>
      <c r="C45" s="7">
        <v>20.5</v>
      </c>
    </row>
    <row r="46" spans="1:3" x14ac:dyDescent="0.25">
      <c r="A46" s="4" t="s">
        <v>39</v>
      </c>
      <c r="B46" s="5">
        <f>SUM(B33:B45)</f>
        <v>1368755</v>
      </c>
      <c r="C46" s="5">
        <f>SUM(C33:C45)</f>
        <v>1130405.49</v>
      </c>
    </row>
    <row r="47" spans="1:3" x14ac:dyDescent="0.25">
      <c r="A47" s="15"/>
      <c r="B47" s="16"/>
      <c r="C47" s="16"/>
    </row>
    <row r="48" spans="1:3" x14ac:dyDescent="0.25">
      <c r="A48" s="4" t="s">
        <v>40</v>
      </c>
      <c r="B48" s="5" t="s">
        <v>41</v>
      </c>
      <c r="C48" s="5" t="s">
        <v>22</v>
      </c>
    </row>
    <row r="49" spans="1:3" x14ac:dyDescent="0.25">
      <c r="A49" s="13" t="s">
        <v>26</v>
      </c>
      <c r="B49" s="7">
        <v>8000</v>
      </c>
      <c r="C49" s="7">
        <v>4317.05</v>
      </c>
    </row>
    <row r="50" spans="1:3" x14ac:dyDescent="0.25">
      <c r="A50" s="13" t="s">
        <v>27</v>
      </c>
      <c r="B50" s="7">
        <v>18705.310000000001</v>
      </c>
      <c r="C50" s="7">
        <v>17146.3</v>
      </c>
    </row>
    <row r="51" spans="1:3" x14ac:dyDescent="0.25">
      <c r="A51" s="13" t="s">
        <v>30</v>
      </c>
      <c r="B51" s="7">
        <v>101000</v>
      </c>
      <c r="C51" s="7">
        <v>100360.6</v>
      </c>
    </row>
    <row r="52" spans="1:3" x14ac:dyDescent="0.25">
      <c r="A52" s="13" t="s">
        <v>32</v>
      </c>
      <c r="B52" s="7">
        <v>25000</v>
      </c>
      <c r="C52" s="7">
        <v>25000</v>
      </c>
    </row>
    <row r="53" spans="1:3" x14ac:dyDescent="0.25">
      <c r="A53" s="13" t="s">
        <v>33</v>
      </c>
      <c r="B53" s="7">
        <v>30000</v>
      </c>
      <c r="C53" s="7">
        <v>30000</v>
      </c>
    </row>
    <row r="54" spans="1:3" x14ac:dyDescent="0.25">
      <c r="A54" s="13" t="s">
        <v>34</v>
      </c>
      <c r="B54" s="7">
        <v>20000</v>
      </c>
      <c r="C54" s="7">
        <v>19564.11</v>
      </c>
    </row>
    <row r="55" spans="1:3" x14ac:dyDescent="0.25">
      <c r="A55" s="13" t="s">
        <v>35</v>
      </c>
      <c r="B55" s="7">
        <v>23709.62</v>
      </c>
      <c r="C55" s="7">
        <v>23700</v>
      </c>
    </row>
    <row r="56" spans="1:3" x14ac:dyDescent="0.25">
      <c r="A56" s="4" t="s">
        <v>39</v>
      </c>
      <c r="B56" s="5">
        <f>SUM(B49:B55)</f>
        <v>226414.93</v>
      </c>
      <c r="C56" s="5">
        <f>SUM(C49:C55)</f>
        <v>220088.06</v>
      </c>
    </row>
    <row r="57" spans="1:3" x14ac:dyDescent="0.25">
      <c r="A57" s="15"/>
      <c r="B57" s="16"/>
      <c r="C57" s="16"/>
    </row>
    <row r="58" spans="1:3" x14ac:dyDescent="0.25">
      <c r="A58" s="15"/>
      <c r="B58" s="16"/>
      <c r="C58" s="16"/>
    </row>
    <row r="59" spans="1:3" x14ac:dyDescent="0.25">
      <c r="A59" s="4" t="s">
        <v>42</v>
      </c>
      <c r="B59" s="5" t="s">
        <v>41</v>
      </c>
      <c r="C59" s="5" t="s">
        <v>22</v>
      </c>
    </row>
    <row r="60" spans="1:3" x14ac:dyDescent="0.25">
      <c r="A60" s="13" t="s">
        <v>27</v>
      </c>
      <c r="B60" s="7">
        <v>98.14</v>
      </c>
      <c r="C60" s="7">
        <v>0</v>
      </c>
    </row>
    <row r="61" spans="1:3" x14ac:dyDescent="0.25">
      <c r="A61" s="17" t="s">
        <v>43</v>
      </c>
      <c r="B61" s="18">
        <v>1000</v>
      </c>
      <c r="C61" s="18"/>
    </row>
    <row r="62" spans="1:3" x14ac:dyDescent="0.25">
      <c r="A62" s="17" t="s">
        <v>44</v>
      </c>
      <c r="B62" s="18">
        <v>1534.44</v>
      </c>
      <c r="C62" s="18">
        <v>1508.94</v>
      </c>
    </row>
    <row r="63" spans="1:3" x14ac:dyDescent="0.25">
      <c r="A63" s="13" t="s">
        <v>30</v>
      </c>
      <c r="B63" s="7">
        <v>4458.22</v>
      </c>
      <c r="C63" s="7">
        <v>0</v>
      </c>
    </row>
    <row r="64" spans="1:3" x14ac:dyDescent="0.25">
      <c r="A64" s="13" t="s">
        <v>32</v>
      </c>
      <c r="B64" s="7">
        <v>55.31</v>
      </c>
      <c r="C64" s="7">
        <v>0</v>
      </c>
    </row>
    <row r="65" spans="1:3" x14ac:dyDescent="0.25">
      <c r="A65" s="13" t="s">
        <v>33</v>
      </c>
      <c r="B65" s="7">
        <v>543.19000000000005</v>
      </c>
      <c r="C65" s="7">
        <v>0</v>
      </c>
    </row>
    <row r="66" spans="1:3" x14ac:dyDescent="0.25">
      <c r="A66" s="13" t="s">
        <v>34</v>
      </c>
      <c r="B66" s="7">
        <v>719.54</v>
      </c>
      <c r="C66" s="7">
        <v>0</v>
      </c>
    </row>
    <row r="67" spans="1:3" x14ac:dyDescent="0.25">
      <c r="A67" s="13" t="s">
        <v>36</v>
      </c>
      <c r="B67" s="7">
        <v>4930</v>
      </c>
      <c r="C67" s="7"/>
    </row>
    <row r="68" spans="1:3" x14ac:dyDescent="0.25">
      <c r="A68" s="13" t="s">
        <v>37</v>
      </c>
      <c r="B68" s="7">
        <v>677.69</v>
      </c>
      <c r="C68" s="7"/>
    </row>
    <row r="69" spans="1:3" x14ac:dyDescent="0.25">
      <c r="A69" s="4" t="s">
        <v>39</v>
      </c>
      <c r="B69" s="5">
        <f>SUM(B60:B68)</f>
        <v>14016.53</v>
      </c>
      <c r="C69" s="5">
        <f>SUM(C60:C68)</f>
        <v>1508.94</v>
      </c>
    </row>
    <row r="70" spans="1:3" x14ac:dyDescent="0.25">
      <c r="A70" s="4" t="s">
        <v>45</v>
      </c>
      <c r="B70" s="5">
        <f>B46+B56+B69</f>
        <v>1609186.46</v>
      </c>
      <c r="C70" s="5">
        <f>C46+C56+C69</f>
        <v>1352002.49</v>
      </c>
    </row>
    <row r="71" spans="1:3" x14ac:dyDescent="0.25">
      <c r="A71" s="13" t="s">
        <v>46</v>
      </c>
      <c r="B71" s="7">
        <v>67122</v>
      </c>
      <c r="C71" s="7">
        <v>43796</v>
      </c>
    </row>
    <row r="72" spans="1:3" x14ac:dyDescent="0.25">
      <c r="A72" s="5" t="s">
        <v>101</v>
      </c>
      <c r="B72" s="5">
        <f>SUM(B70:B71)</f>
        <v>1676308.46</v>
      </c>
      <c r="C72" s="5">
        <f>SUM(C70:C71)</f>
        <v>1395798.49</v>
      </c>
    </row>
    <row r="73" spans="1:3" x14ac:dyDescent="0.25">
      <c r="A73" s="3"/>
      <c r="B73" s="19" t="s">
        <v>47</v>
      </c>
      <c r="C73" s="5">
        <f>C72/B72%</f>
        <v>83.26620805815179</v>
      </c>
    </row>
    <row r="76" spans="1:3" x14ac:dyDescent="0.25">
      <c r="A76" s="4" t="s">
        <v>48</v>
      </c>
      <c r="B76" s="5" t="s">
        <v>24</v>
      </c>
      <c r="C76" s="5" t="s">
        <v>22</v>
      </c>
    </row>
    <row r="77" spans="1:3" x14ac:dyDescent="0.25">
      <c r="A77" s="13" t="s">
        <v>30</v>
      </c>
      <c r="B77" s="7">
        <v>238000</v>
      </c>
      <c r="C77" s="7">
        <v>169771.89</v>
      </c>
    </row>
    <row r="78" spans="1:3" x14ac:dyDescent="0.25">
      <c r="A78" s="13" t="s">
        <v>49</v>
      </c>
      <c r="B78" s="7">
        <v>30000</v>
      </c>
      <c r="C78" s="7">
        <v>22982.17</v>
      </c>
    </row>
    <row r="79" spans="1:3" x14ac:dyDescent="0.25">
      <c r="A79" s="13" t="s">
        <v>36</v>
      </c>
      <c r="B79" s="7">
        <v>2000</v>
      </c>
      <c r="C79" s="7">
        <v>1591.58</v>
      </c>
    </row>
    <row r="80" spans="1:3" x14ac:dyDescent="0.25">
      <c r="A80" s="13" t="s">
        <v>37</v>
      </c>
      <c r="B80" s="7">
        <v>17000</v>
      </c>
      <c r="C80" s="7">
        <v>11104.67</v>
      </c>
    </row>
    <row r="81" spans="1:3" x14ac:dyDescent="0.25">
      <c r="A81" s="13" t="s">
        <v>50</v>
      </c>
      <c r="B81" s="7">
        <v>13000</v>
      </c>
      <c r="C81" s="7">
        <v>8890.5400000000009</v>
      </c>
    </row>
    <row r="82" spans="1:3" x14ac:dyDescent="0.25">
      <c r="A82" s="4" t="s">
        <v>39</v>
      </c>
      <c r="B82" s="5">
        <f>SUM(B77:B81)</f>
        <v>300000</v>
      </c>
      <c r="C82" s="5">
        <f>SUM(C77:C81)</f>
        <v>214340.85</v>
      </c>
    </row>
    <row r="83" spans="1:3" x14ac:dyDescent="0.25">
      <c r="A83" s="4" t="s">
        <v>51</v>
      </c>
      <c r="B83" s="5" t="s">
        <v>24</v>
      </c>
      <c r="C83" s="5" t="s">
        <v>22</v>
      </c>
    </row>
    <row r="84" spans="1:3" x14ac:dyDescent="0.25">
      <c r="A84" s="13" t="s">
        <v>30</v>
      </c>
      <c r="B84" s="7">
        <v>118861.4</v>
      </c>
      <c r="C84" s="7">
        <v>118692.82</v>
      </c>
    </row>
    <row r="85" spans="1:3" x14ac:dyDescent="0.25">
      <c r="A85" s="13" t="s">
        <v>36</v>
      </c>
      <c r="B85" s="7">
        <v>1000</v>
      </c>
      <c r="C85" s="7"/>
    </row>
    <row r="86" spans="1:3" x14ac:dyDescent="0.25">
      <c r="A86" s="13" t="s">
        <v>37</v>
      </c>
      <c r="B86" s="7">
        <v>8000</v>
      </c>
      <c r="C86" s="7">
        <v>8000</v>
      </c>
    </row>
    <row r="87" spans="1:3" x14ac:dyDescent="0.25">
      <c r="A87" s="13" t="s">
        <v>38</v>
      </c>
      <c r="B87" s="7">
        <v>8000</v>
      </c>
      <c r="C87" s="7">
        <v>4465.8900000000003</v>
      </c>
    </row>
    <row r="88" spans="1:3" x14ac:dyDescent="0.25">
      <c r="A88" s="4" t="s">
        <v>39</v>
      </c>
      <c r="B88" s="5">
        <f>SUM(B84:B87)</f>
        <v>135861.4</v>
      </c>
      <c r="C88" s="5">
        <f>SUM(C84:C87)</f>
        <v>131158.71000000002</v>
      </c>
    </row>
    <row r="89" spans="1:3" x14ac:dyDescent="0.25">
      <c r="A89" s="4" t="s">
        <v>52</v>
      </c>
      <c r="B89" s="5">
        <f>B82+B88</f>
        <v>435861.4</v>
      </c>
      <c r="C89" s="5">
        <f t="shared" ref="C89" si="0">C82+C88</f>
        <v>345499.56000000006</v>
      </c>
    </row>
    <row r="90" spans="1:3" x14ac:dyDescent="0.25">
      <c r="A90" s="15"/>
      <c r="B90" s="19" t="s">
        <v>47</v>
      </c>
      <c r="C90" s="5">
        <f>C89/B89%</f>
        <v>79.268216914826596</v>
      </c>
    </row>
    <row r="95" spans="1:3" x14ac:dyDescent="0.25">
      <c r="A95" s="20" t="s">
        <v>102</v>
      </c>
      <c r="B95" s="21" t="s">
        <v>24</v>
      </c>
      <c r="C95" s="22" t="s">
        <v>22</v>
      </c>
    </row>
    <row r="96" spans="1:3" x14ac:dyDescent="0.25">
      <c r="A96" s="23"/>
      <c r="B96" s="24"/>
      <c r="C96" s="25"/>
    </row>
    <row r="97" spans="1:3" x14ac:dyDescent="0.25">
      <c r="A97" s="13" t="s">
        <v>54</v>
      </c>
      <c r="B97" s="7"/>
      <c r="C97" s="7">
        <v>0</v>
      </c>
    </row>
    <row r="98" spans="1:3" x14ac:dyDescent="0.25">
      <c r="A98" s="13" t="s">
        <v>55</v>
      </c>
      <c r="B98" s="7">
        <v>50000</v>
      </c>
      <c r="C98" s="7">
        <v>49680</v>
      </c>
    </row>
    <row r="99" spans="1:3" x14ac:dyDescent="0.25">
      <c r="A99" s="13" t="s">
        <v>30</v>
      </c>
      <c r="B99" s="7">
        <v>119451.67</v>
      </c>
      <c r="C99" s="7">
        <v>114290</v>
      </c>
    </row>
    <row r="100" spans="1:3" x14ac:dyDescent="0.25">
      <c r="A100" s="13" t="s">
        <v>56</v>
      </c>
      <c r="B100" s="7">
        <v>187000</v>
      </c>
      <c r="C100" s="7">
        <v>165423</v>
      </c>
    </row>
    <row r="101" spans="1:3" x14ac:dyDescent="0.25">
      <c r="A101" s="13" t="s">
        <v>33</v>
      </c>
      <c r="B101" s="7">
        <v>170548.33</v>
      </c>
      <c r="C101" s="7">
        <v>170548</v>
      </c>
    </row>
    <row r="102" spans="1:3" x14ac:dyDescent="0.25">
      <c r="A102" s="13" t="s">
        <v>57</v>
      </c>
      <c r="B102" s="7">
        <v>3000</v>
      </c>
      <c r="C102" s="7">
        <v>3000</v>
      </c>
    </row>
    <row r="103" spans="1:3" x14ac:dyDescent="0.25">
      <c r="A103" s="13" t="s">
        <v>58</v>
      </c>
      <c r="B103" s="7">
        <v>130000</v>
      </c>
      <c r="C103" s="7">
        <v>130000</v>
      </c>
    </row>
    <row r="104" spans="1:3" x14ac:dyDescent="0.25">
      <c r="A104" s="13" t="s">
        <v>35</v>
      </c>
      <c r="B104" s="7"/>
      <c r="C104" s="7">
        <v>0</v>
      </c>
    </row>
    <row r="105" spans="1:3" x14ac:dyDescent="0.25">
      <c r="A105" s="13" t="s">
        <v>37</v>
      </c>
      <c r="B105" s="7">
        <v>140000</v>
      </c>
      <c r="C105" s="7">
        <v>139875</v>
      </c>
    </row>
    <row r="106" spans="1:3" x14ac:dyDescent="0.25">
      <c r="A106" s="4" t="s">
        <v>39</v>
      </c>
      <c r="B106" s="5">
        <f>SUM(B97:B105)</f>
        <v>800000</v>
      </c>
      <c r="C106" s="5">
        <f>SUM(C97:C105)</f>
        <v>772816</v>
      </c>
    </row>
    <row r="107" spans="1:3" x14ac:dyDescent="0.25">
      <c r="A107" s="26"/>
      <c r="B107" s="27"/>
      <c r="C107" s="27"/>
    </row>
    <row r="108" spans="1:3" x14ac:dyDescent="0.25">
      <c r="A108" s="20" t="s">
        <v>103</v>
      </c>
      <c r="B108" s="21" t="s">
        <v>24</v>
      </c>
      <c r="C108" s="22" t="s">
        <v>22</v>
      </c>
    </row>
    <row r="109" spans="1:3" x14ac:dyDescent="0.25">
      <c r="A109" s="23"/>
      <c r="B109" s="24"/>
      <c r="C109" s="25"/>
    </row>
    <row r="110" spans="1:3" x14ac:dyDescent="0.25">
      <c r="A110" s="13" t="s">
        <v>54</v>
      </c>
      <c r="B110" s="7">
        <v>10000</v>
      </c>
      <c r="C110" s="7">
        <v>3300</v>
      </c>
    </row>
    <row r="111" spans="1:3" x14ac:dyDescent="0.25">
      <c r="A111" s="13" t="s">
        <v>55</v>
      </c>
      <c r="B111" s="7">
        <v>0</v>
      </c>
      <c r="C111" s="7">
        <v>0</v>
      </c>
    </row>
    <row r="112" spans="1:3" x14ac:dyDescent="0.25">
      <c r="A112" s="13" t="s">
        <v>30</v>
      </c>
      <c r="B112" s="7">
        <v>5198.67</v>
      </c>
      <c r="C112" s="7">
        <v>4735</v>
      </c>
    </row>
    <row r="113" spans="1:3" x14ac:dyDescent="0.25">
      <c r="A113" s="13" t="s">
        <v>56</v>
      </c>
      <c r="B113" s="7">
        <v>0</v>
      </c>
      <c r="C113" s="7">
        <v>0</v>
      </c>
    </row>
    <row r="114" spans="1:3" x14ac:dyDescent="0.25">
      <c r="A114" s="13" t="s">
        <v>33</v>
      </c>
      <c r="B114" s="7">
        <v>46186.74</v>
      </c>
      <c r="C114" s="7">
        <v>46150</v>
      </c>
    </row>
    <row r="115" spans="1:3" x14ac:dyDescent="0.25">
      <c r="A115" s="13" t="s">
        <v>35</v>
      </c>
      <c r="B115" s="7">
        <v>50000</v>
      </c>
      <c r="C115" s="7">
        <v>43135</v>
      </c>
    </row>
    <row r="116" spans="1:3" x14ac:dyDescent="0.25">
      <c r="A116" s="4" t="s">
        <v>39</v>
      </c>
      <c r="B116" s="5">
        <f>SUM(B110:B115)</f>
        <v>111385.41</v>
      </c>
      <c r="C116" s="5">
        <f>SUM(C110:C115)</f>
        <v>97320</v>
      </c>
    </row>
    <row r="117" spans="1:3" x14ac:dyDescent="0.25">
      <c r="A117" s="15"/>
      <c r="B117" s="16"/>
      <c r="C117" s="16"/>
    </row>
    <row r="118" spans="1:3" x14ac:dyDescent="0.25">
      <c r="A118" s="20" t="s">
        <v>104</v>
      </c>
      <c r="B118" s="21" t="s">
        <v>24</v>
      </c>
      <c r="C118" s="22" t="s">
        <v>22</v>
      </c>
    </row>
    <row r="119" spans="1:3" x14ac:dyDescent="0.25">
      <c r="A119" s="23"/>
      <c r="B119" s="24"/>
      <c r="C119" s="25"/>
    </row>
    <row r="120" spans="1:3" x14ac:dyDescent="0.25">
      <c r="A120" s="13" t="s">
        <v>54</v>
      </c>
      <c r="B120" s="7">
        <v>6900</v>
      </c>
      <c r="C120" s="7">
        <v>6308.4</v>
      </c>
    </row>
    <row r="121" spans="1:3" x14ac:dyDescent="0.25">
      <c r="A121" s="13" t="s">
        <v>30</v>
      </c>
      <c r="B121" s="7">
        <v>5195</v>
      </c>
      <c r="C121" s="7">
        <v>4795</v>
      </c>
    </row>
    <row r="122" spans="1:3" x14ac:dyDescent="0.25">
      <c r="A122" s="13" t="s">
        <v>56</v>
      </c>
      <c r="B122" s="7">
        <v>6805.15</v>
      </c>
      <c r="C122" s="7">
        <v>6805</v>
      </c>
    </row>
    <row r="123" spans="1:3" x14ac:dyDescent="0.25">
      <c r="A123" s="13" t="s">
        <v>34</v>
      </c>
      <c r="B123" s="7">
        <v>1000</v>
      </c>
      <c r="C123" s="7">
        <v>0</v>
      </c>
    </row>
    <row r="124" spans="1:3" x14ac:dyDescent="0.25">
      <c r="A124" s="13" t="s">
        <v>35</v>
      </c>
      <c r="B124" s="7">
        <v>625</v>
      </c>
      <c r="C124" s="7">
        <v>540</v>
      </c>
    </row>
    <row r="125" spans="1:3" x14ac:dyDescent="0.25">
      <c r="A125" s="13" t="s">
        <v>59</v>
      </c>
      <c r="B125" s="7">
        <v>314</v>
      </c>
      <c r="C125" s="7"/>
    </row>
    <row r="126" spans="1:3" x14ac:dyDescent="0.25">
      <c r="A126" s="4" t="s">
        <v>39</v>
      </c>
      <c r="B126" s="5">
        <f>SUM(B120:B125)</f>
        <v>20839.150000000001</v>
      </c>
      <c r="C126" s="5">
        <f>SUM(C120:C125)</f>
        <v>18448.400000000001</v>
      </c>
    </row>
    <row r="127" spans="1:3" x14ac:dyDescent="0.25">
      <c r="A127" s="28"/>
      <c r="B127" s="29"/>
      <c r="C127" s="29"/>
    </row>
    <row r="128" spans="1:3" x14ac:dyDescent="0.25">
      <c r="A128" s="4" t="s">
        <v>60</v>
      </c>
      <c r="B128" s="30">
        <f>B106+B116+B126</f>
        <v>932224.56</v>
      </c>
      <c r="C128" s="30">
        <f>C106+C116+C126</f>
        <v>888584.4</v>
      </c>
    </row>
    <row r="129" spans="1:3" x14ac:dyDescent="0.25">
      <c r="A129" s="13"/>
      <c r="B129" s="31" t="s">
        <v>47</v>
      </c>
      <c r="C129" s="30">
        <f>C128/B128%</f>
        <v>95.318707329487225</v>
      </c>
    </row>
    <row r="142" spans="1:3" x14ac:dyDescent="0.25">
      <c r="A142" s="32" t="s">
        <v>105</v>
      </c>
      <c r="B142" s="14" t="s">
        <v>24</v>
      </c>
      <c r="C142" s="5" t="s">
        <v>22</v>
      </c>
    </row>
    <row r="143" spans="1:3" x14ac:dyDescent="0.25">
      <c r="A143" s="13" t="s">
        <v>62</v>
      </c>
      <c r="B143" s="18">
        <v>10000</v>
      </c>
      <c r="C143" s="18">
        <v>0</v>
      </c>
    </row>
    <row r="144" spans="1:3" x14ac:dyDescent="0.25">
      <c r="A144" s="17" t="s">
        <v>63</v>
      </c>
      <c r="B144" s="18">
        <v>290000</v>
      </c>
      <c r="C144" s="18">
        <v>290000</v>
      </c>
    </row>
    <row r="145" spans="1:3" x14ac:dyDescent="0.25">
      <c r="A145" s="17" t="s">
        <v>64</v>
      </c>
      <c r="B145" s="18">
        <v>50000</v>
      </c>
      <c r="C145" s="18">
        <v>34616.33</v>
      </c>
    </row>
    <row r="146" spans="1:3" x14ac:dyDescent="0.25">
      <c r="A146" s="17" t="s">
        <v>65</v>
      </c>
      <c r="B146" s="18">
        <v>87500</v>
      </c>
      <c r="C146" s="18">
        <v>87500</v>
      </c>
    </row>
    <row r="147" spans="1:3" x14ac:dyDescent="0.25">
      <c r="A147" s="17" t="s">
        <v>66</v>
      </c>
      <c r="B147" s="18">
        <v>50000</v>
      </c>
      <c r="C147" s="18">
        <v>50000</v>
      </c>
    </row>
    <row r="148" spans="1:3" x14ac:dyDescent="0.25">
      <c r="A148" s="33" t="s">
        <v>67</v>
      </c>
      <c r="B148" s="7">
        <v>50000</v>
      </c>
      <c r="C148" s="7">
        <v>48000</v>
      </c>
    </row>
    <row r="149" spans="1:3" x14ac:dyDescent="0.25">
      <c r="A149" s="33" t="s">
        <v>68</v>
      </c>
      <c r="B149" s="7">
        <v>25000</v>
      </c>
      <c r="C149" s="7">
        <v>24980.7</v>
      </c>
    </row>
    <row r="150" spans="1:3" ht="23.25" customHeight="1" x14ac:dyDescent="0.25">
      <c r="A150" s="34" t="s">
        <v>69</v>
      </c>
      <c r="B150" s="35">
        <f>4000000+289565-60000+120000-720000+100+256000+148724+109000-100000-3063</f>
        <v>4040326</v>
      </c>
      <c r="C150" s="7">
        <v>4040326</v>
      </c>
    </row>
    <row r="151" spans="1:3" x14ac:dyDescent="0.25">
      <c r="A151" s="17" t="s">
        <v>70</v>
      </c>
      <c r="B151" s="18">
        <v>100000</v>
      </c>
      <c r="C151" s="18">
        <v>25073.77</v>
      </c>
    </row>
    <row r="152" spans="1:3" x14ac:dyDescent="0.25">
      <c r="A152" s="34" t="s">
        <v>71</v>
      </c>
      <c r="B152" s="35">
        <v>25000</v>
      </c>
      <c r="C152" s="7">
        <v>25000</v>
      </c>
    </row>
    <row r="153" spans="1:3" x14ac:dyDescent="0.25">
      <c r="A153" s="34" t="s">
        <v>72</v>
      </c>
      <c r="B153" s="35">
        <v>250000</v>
      </c>
      <c r="C153" s="7">
        <v>246844.85</v>
      </c>
    </row>
    <row r="154" spans="1:3" x14ac:dyDescent="0.25">
      <c r="A154" s="36" t="s">
        <v>73</v>
      </c>
      <c r="B154" s="35">
        <v>90000</v>
      </c>
      <c r="C154" s="7">
        <v>90000</v>
      </c>
    </row>
    <row r="155" spans="1:3" ht="25.5" x14ac:dyDescent="0.25">
      <c r="A155" s="36" t="s">
        <v>74</v>
      </c>
      <c r="B155" s="35">
        <v>100000</v>
      </c>
      <c r="C155" s="7">
        <v>100000</v>
      </c>
    </row>
    <row r="156" spans="1:3" x14ac:dyDescent="0.25">
      <c r="A156" s="4" t="s">
        <v>39</v>
      </c>
      <c r="B156" s="5">
        <f>SUM(B143:B155)</f>
        <v>5167826</v>
      </c>
      <c r="C156" s="5">
        <f>SUM(C143:C155)</f>
        <v>5062341.6499999994</v>
      </c>
    </row>
    <row r="157" spans="1:3" x14ac:dyDescent="0.25">
      <c r="A157" s="28"/>
      <c r="B157" s="29"/>
      <c r="C157" s="29"/>
    </row>
    <row r="158" spans="1:3" x14ac:dyDescent="0.25">
      <c r="A158" s="37" t="s">
        <v>75</v>
      </c>
      <c r="B158" s="14" t="s">
        <v>24</v>
      </c>
      <c r="C158" s="5" t="s">
        <v>22</v>
      </c>
    </row>
    <row r="159" spans="1:3" x14ac:dyDescent="0.25">
      <c r="A159" s="17" t="s">
        <v>63</v>
      </c>
      <c r="B159" s="18">
        <v>0</v>
      </c>
      <c r="C159" s="18">
        <v>0</v>
      </c>
    </row>
    <row r="160" spans="1:3" x14ac:dyDescent="0.25">
      <c r="A160" s="17" t="s">
        <v>65</v>
      </c>
      <c r="B160" s="18">
        <v>50000</v>
      </c>
      <c r="C160" s="18">
        <v>50000</v>
      </c>
    </row>
    <row r="161" spans="1:3" x14ac:dyDescent="0.25">
      <c r="A161" s="17" t="s">
        <v>76</v>
      </c>
      <c r="B161" s="18">
        <v>38294.5</v>
      </c>
      <c r="C161" s="18"/>
    </row>
    <row r="162" spans="1:3" x14ac:dyDescent="0.25">
      <c r="A162" s="17" t="s">
        <v>66</v>
      </c>
      <c r="B162" s="18">
        <v>1000</v>
      </c>
      <c r="C162" s="18">
        <v>0</v>
      </c>
    </row>
    <row r="163" spans="1:3" x14ac:dyDescent="0.25">
      <c r="A163" s="17" t="s">
        <v>77</v>
      </c>
      <c r="B163" s="18">
        <v>50000</v>
      </c>
      <c r="C163" s="18">
        <v>49917.3</v>
      </c>
    </row>
    <row r="164" spans="1:3" x14ac:dyDescent="0.25">
      <c r="A164" s="34" t="s">
        <v>72</v>
      </c>
      <c r="B164" s="35">
        <v>110863</v>
      </c>
      <c r="C164" s="7">
        <v>105000</v>
      </c>
    </row>
    <row r="165" spans="1:3" x14ac:dyDescent="0.25">
      <c r="A165" s="36" t="s">
        <v>73</v>
      </c>
      <c r="B165" s="35">
        <v>88000</v>
      </c>
      <c r="C165" s="7">
        <v>88000</v>
      </c>
    </row>
    <row r="166" spans="1:3" ht="25.5" x14ac:dyDescent="0.25">
      <c r="A166" s="36" t="s">
        <v>74</v>
      </c>
      <c r="B166" s="35">
        <v>0</v>
      </c>
      <c r="C166" s="7">
        <v>0</v>
      </c>
    </row>
    <row r="167" spans="1:3" x14ac:dyDescent="0.25">
      <c r="A167" s="4" t="s">
        <v>39</v>
      </c>
      <c r="B167" s="5">
        <f>SUM(B159:B166)</f>
        <v>338157.5</v>
      </c>
      <c r="C167" s="5">
        <f>SUM(C159:C166)</f>
        <v>292917.3</v>
      </c>
    </row>
    <row r="168" spans="1:3" x14ac:dyDescent="0.25">
      <c r="A168" s="28"/>
      <c r="B168" s="29"/>
      <c r="C168" s="29"/>
    </row>
    <row r="169" spans="1:3" x14ac:dyDescent="0.25">
      <c r="A169" s="28"/>
      <c r="B169" s="29"/>
      <c r="C169" s="29"/>
    </row>
    <row r="170" spans="1:3" x14ac:dyDescent="0.25">
      <c r="A170" s="38" t="s">
        <v>78</v>
      </c>
      <c r="B170" s="39" t="s">
        <v>24</v>
      </c>
      <c r="C170" s="27" t="s">
        <v>22</v>
      </c>
    </row>
    <row r="171" spans="1:3" x14ac:dyDescent="0.25">
      <c r="A171" s="34" t="s">
        <v>72</v>
      </c>
      <c r="B171" s="18">
        <v>1246.28</v>
      </c>
      <c r="C171" s="18"/>
    </row>
    <row r="172" spans="1:3" x14ac:dyDescent="0.25">
      <c r="A172" s="17" t="s">
        <v>79</v>
      </c>
      <c r="B172" s="18">
        <v>5560</v>
      </c>
      <c r="C172" s="18">
        <v>0</v>
      </c>
    </row>
    <row r="173" spans="1:3" x14ac:dyDescent="0.25">
      <c r="A173" s="17" t="s">
        <v>80</v>
      </c>
      <c r="B173" s="18">
        <v>2057.71</v>
      </c>
      <c r="C173" s="18">
        <v>0</v>
      </c>
    </row>
    <row r="174" spans="1:3" x14ac:dyDescent="0.25">
      <c r="A174" s="17" t="s">
        <v>81</v>
      </c>
      <c r="B174" s="18">
        <v>15069.04</v>
      </c>
      <c r="C174" s="18">
        <v>15069.04</v>
      </c>
    </row>
    <row r="175" spans="1:3" x14ac:dyDescent="0.25">
      <c r="A175" s="17" t="s">
        <v>82</v>
      </c>
      <c r="B175" s="18">
        <v>1721.8</v>
      </c>
      <c r="C175" s="18">
        <v>1465.57</v>
      </c>
    </row>
    <row r="176" spans="1:3" x14ac:dyDescent="0.25">
      <c r="A176" s="4" t="s">
        <v>39</v>
      </c>
      <c r="B176" s="30">
        <f>SUM(B171:B175)</f>
        <v>25654.829999999998</v>
      </c>
      <c r="C176" s="30">
        <f>SUM(C171:C175)</f>
        <v>16534.61</v>
      </c>
    </row>
    <row r="177" spans="1:4" x14ac:dyDescent="0.25">
      <c r="A177" s="15"/>
      <c r="B177" s="40"/>
      <c r="C177" s="40"/>
    </row>
    <row r="178" spans="1:4" x14ac:dyDescent="0.25">
      <c r="A178" s="17" t="s">
        <v>83</v>
      </c>
      <c r="B178" s="18">
        <v>700</v>
      </c>
      <c r="C178" s="18">
        <v>0</v>
      </c>
    </row>
    <row r="179" spans="1:4" x14ac:dyDescent="0.25">
      <c r="A179" s="17" t="s">
        <v>84</v>
      </c>
      <c r="B179" s="18">
        <v>367243.13</v>
      </c>
      <c r="C179" s="18">
        <v>106082.67</v>
      </c>
    </row>
    <row r="180" spans="1:4" x14ac:dyDescent="0.25">
      <c r="A180" s="17" t="s">
        <v>85</v>
      </c>
      <c r="B180" s="18">
        <v>2440</v>
      </c>
      <c r="C180" s="18">
        <v>0</v>
      </c>
    </row>
    <row r="181" spans="1:4" x14ac:dyDescent="0.25">
      <c r="A181" s="41" t="s">
        <v>86</v>
      </c>
      <c r="B181" s="30">
        <f>SUM(B178:B180)</f>
        <v>370383.13</v>
      </c>
      <c r="C181" s="30">
        <f>SUM(C178:C180)</f>
        <v>106082.67</v>
      </c>
    </row>
    <row r="182" spans="1:4" x14ac:dyDescent="0.25">
      <c r="A182" s="28"/>
      <c r="B182" s="29"/>
      <c r="C182" s="29"/>
    </row>
    <row r="183" spans="1:4" x14ac:dyDescent="0.25">
      <c r="A183" s="41" t="s">
        <v>87</v>
      </c>
      <c r="B183" s="30">
        <f>B156+B167+B176+B181</f>
        <v>5902021.46</v>
      </c>
      <c r="C183" s="30">
        <f>C156+C167+C176+C181</f>
        <v>5477876.2299999995</v>
      </c>
    </row>
    <row r="184" spans="1:4" x14ac:dyDescent="0.25">
      <c r="A184" s="17" t="s">
        <v>88</v>
      </c>
      <c r="B184" s="18">
        <v>221842.5</v>
      </c>
      <c r="C184" s="18"/>
    </row>
    <row r="185" spans="1:4" x14ac:dyDescent="0.25">
      <c r="A185" s="41" t="s">
        <v>89</v>
      </c>
      <c r="B185" s="30">
        <f>B183+B184</f>
        <v>6123863.96</v>
      </c>
      <c r="C185" s="30">
        <f>C183/B185%</f>
        <v>89.451305022131805</v>
      </c>
    </row>
    <row r="188" spans="1:4" x14ac:dyDescent="0.25">
      <c r="A188" s="42">
        <v>2024</v>
      </c>
      <c r="B188" s="29"/>
      <c r="C188" s="29"/>
      <c r="D188" s="29"/>
    </row>
    <row r="189" spans="1:4" ht="18.75" x14ac:dyDescent="0.3">
      <c r="A189" s="43" t="s">
        <v>90</v>
      </c>
      <c r="B189" s="44"/>
      <c r="C189" s="44"/>
      <c r="D189" s="44"/>
    </row>
    <row r="190" spans="1:4" x14ac:dyDescent="0.25">
      <c r="A190" s="45" t="s">
        <v>91</v>
      </c>
      <c r="B190" s="46" t="s">
        <v>21</v>
      </c>
      <c r="C190" s="46" t="s">
        <v>92</v>
      </c>
      <c r="D190" s="46" t="s">
        <v>93</v>
      </c>
    </row>
    <row r="191" spans="1:4" x14ac:dyDescent="0.25">
      <c r="A191" s="47" t="s">
        <v>23</v>
      </c>
      <c r="B191" s="48">
        <v>162624.95000000001</v>
      </c>
      <c r="C191" s="48">
        <v>0</v>
      </c>
      <c r="D191" s="48">
        <f>B191+C191</f>
        <v>162624.95000000001</v>
      </c>
    </row>
    <row r="192" spans="1:4" x14ac:dyDescent="0.25">
      <c r="A192" s="47" t="s">
        <v>94</v>
      </c>
      <c r="B192" s="48">
        <v>58654.84</v>
      </c>
      <c r="C192" s="48">
        <f>45755.18+4639.68</f>
        <v>50394.86</v>
      </c>
      <c r="D192" s="48">
        <f t="shared" ref="D192:D195" si="1">B192+C192</f>
        <v>109049.7</v>
      </c>
    </row>
    <row r="193" spans="1:4" x14ac:dyDescent="0.25">
      <c r="A193" s="47" t="s">
        <v>95</v>
      </c>
      <c r="B193" s="48">
        <v>30700</v>
      </c>
      <c r="C193" s="48">
        <v>131158.71</v>
      </c>
      <c r="D193" s="48">
        <f t="shared" si="1"/>
        <v>161858.71</v>
      </c>
    </row>
    <row r="194" spans="1:4" x14ac:dyDescent="0.25">
      <c r="A194" s="47" t="s">
        <v>53</v>
      </c>
      <c r="B194" s="48">
        <v>103000</v>
      </c>
      <c r="C194" s="48">
        <f>26000+2848.74</f>
        <v>28848.739999999998</v>
      </c>
      <c r="D194" s="48">
        <f t="shared" si="1"/>
        <v>131848.74</v>
      </c>
    </row>
    <row r="195" spans="1:4" x14ac:dyDescent="0.25">
      <c r="A195" s="47" t="s">
        <v>61</v>
      </c>
      <c r="B195" s="48">
        <v>626233.54</v>
      </c>
      <c r="C195" s="48">
        <f>30520.01+1465.57</f>
        <v>31985.579999999998</v>
      </c>
      <c r="D195" s="48">
        <f t="shared" si="1"/>
        <v>658219.12</v>
      </c>
    </row>
    <row r="196" spans="1:4" x14ac:dyDescent="0.25">
      <c r="A196" s="45" t="s">
        <v>96</v>
      </c>
      <c r="B196" s="46">
        <f>SUM(B191:B195)</f>
        <v>981213.33000000007</v>
      </c>
      <c r="C196" s="46">
        <f>SUM(C191:C195)</f>
        <v>242387.88999999998</v>
      </c>
      <c r="D196" s="46">
        <f>SUM(D191:D195)</f>
        <v>1223601.22</v>
      </c>
    </row>
    <row r="197" spans="1:4" x14ac:dyDescent="0.25">
      <c r="A197" s="45" t="s">
        <v>97</v>
      </c>
      <c r="B197" s="48"/>
      <c r="C197" s="48"/>
      <c r="D197" s="48">
        <v>183177</v>
      </c>
    </row>
    <row r="198" spans="1:4" x14ac:dyDescent="0.25">
      <c r="A198" s="45" t="s">
        <v>39</v>
      </c>
      <c r="B198" s="48"/>
      <c r="C198" s="48"/>
      <c r="D198" s="46">
        <f>SUM(D196:D197)</f>
        <v>1406778.22</v>
      </c>
    </row>
  </sheetData>
  <mergeCells count="9">
    <mergeCell ref="A118:A119"/>
    <mergeCell ref="B118:B119"/>
    <mergeCell ref="C118:C119"/>
    <mergeCell ref="A95:A96"/>
    <mergeCell ref="B95:B96"/>
    <mergeCell ref="C95:C96"/>
    <mergeCell ref="A108:A109"/>
    <mergeCell ref="B108:B109"/>
    <mergeCell ref="C108:C1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2024-10-11T09:50:04Z</dcterms:modified>
</cp:coreProperties>
</file>